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workbookProtection workbookPassword="FD2B" lockStructure="1"/>
  <bookViews>
    <workbookView xWindow="600" yWindow="465" windowWidth="25005" windowHeight="15540" firstSheet="1" activeTab="1"/>
  </bookViews>
  <sheets>
    <sheet name="Overview " sheetId="1" state="hidden" r:id="rId1"/>
    <sheet name="Tool" sheetId="2" r:id="rId2"/>
    <sheet name="Constants " sheetId="3" r:id="rId3"/>
    <sheet name="Spec-Specific W-codes" sheetId="5" state="hidden" r:id="rId4"/>
  </sheets>
  <definedNames>
    <definedName name="Beds">'Constants '!$C$7:$D$11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2" l="1"/>
  <c r="E25" i="2" l="1"/>
  <c r="D26" i="2" l="1"/>
  <c r="D40" i="2" s="1"/>
  <c r="G54" i="3" l="1"/>
  <c r="G55" i="3"/>
  <c r="N38" i="3"/>
  <c r="V38" i="3"/>
  <c r="D38" i="2"/>
  <c r="N40" i="3" l="1"/>
  <c r="N44" i="3"/>
  <c r="V40" i="3"/>
  <c r="V44" i="3"/>
  <c r="G53" i="3"/>
  <c r="G51" i="3"/>
  <c r="G52" i="3"/>
  <c r="G56" i="3"/>
  <c r="D39" i="2" s="1"/>
  <c r="E26" i="2"/>
  <c r="E38" i="2" l="1"/>
  <c r="H56" i="3"/>
  <c r="E39" i="2" s="1"/>
  <c r="D37" i="2"/>
  <c r="P38" i="3"/>
  <c r="X38" i="3"/>
  <c r="H55" i="3"/>
  <c r="H54" i="3"/>
  <c r="E40" i="2"/>
  <c r="H52" i="3"/>
  <c r="H51" i="3"/>
  <c r="H53" i="3"/>
  <c r="E37" i="2" l="1"/>
  <c r="P40" i="3"/>
  <c r="P44" i="3"/>
  <c r="X44" i="3"/>
  <c r="X40" i="3"/>
  <c r="N46" i="3"/>
  <c r="V46" i="3"/>
  <c r="D41" i="2" s="1"/>
  <c r="D42" i="2" s="1"/>
  <c r="X46" i="3" l="1"/>
  <c r="E41" i="2" s="1"/>
  <c r="E42" i="2" s="1"/>
  <c r="P46" i="3"/>
</calcChain>
</file>

<file path=xl/sharedStrings.xml><?xml version="1.0" encoding="utf-8"?>
<sst xmlns="http://schemas.openxmlformats.org/spreadsheetml/2006/main" count="334" uniqueCount="263">
  <si>
    <t>eConsult Utilization and Savings Estimator - Formulas, Inputs and Constants Breakdown</t>
  </si>
  <si>
    <t>Preamble:</t>
  </si>
  <si>
    <t xml:space="preserve">This tool has been designed to estimate the utilization and both the direct (specialist-visit) and indirect (transport, food, staffing) cost savings of eConsult implementation in an LTC setting. It has been developed using 10 years of ICES data on specialist visitation patterns in Ontario LTCs, 3+ years of LTC-specific eConsult data and the expertise of a LTC Medical Director. We aim for this tool to be simple such that it can be presented to LTC ownership, but also comprehensive and clear in its capacity to showcase the benefits of eConsult implementation. In the current version, this tool is divided into 2 sections, that estimate eConsult utilization and costing respectively. Utilization estimations (Section 1) can be determined independently and require only 2-LTC specific inputs: (i) number of beds in the facility and (ii) its yearly occupancy. Costing estimations (Section 2) require six inputs that pertain to the characterisitcs of the LTC resident population and a completed Section 1. </t>
  </si>
  <si>
    <t xml:space="preserve">Formulas Breakdown </t>
  </si>
  <si>
    <t>Outputs</t>
  </si>
  <si>
    <t>Inputs</t>
  </si>
  <si>
    <t xml:space="preserve">Section 1 </t>
  </si>
  <si>
    <t>Expected # of eConsults</t>
  </si>
  <si>
    <t>=</t>
  </si>
  <si>
    <t xml:space="preserve">(# of beds in LTC) x (LTC occupancy) x (# off site spec. consults per resident-year) x (% consults translatable to eConsult) </t>
  </si>
  <si>
    <t xml:space="preserve"># of F2F specialist consults avoided due to eConsult </t>
  </si>
  <si>
    <t>(expected # of eConsults) x (% of eConsults that result in an avoided F2F consult - % of F2F consults initiated by eConsult)</t>
  </si>
  <si>
    <t xml:space="preserve">Section 2 </t>
  </si>
  <si>
    <t>Estimated indirect savings</t>
  </si>
  <si>
    <t>Escort cost</t>
  </si>
  <si>
    <t>(Output 2) x (% residents who require escort care) x (projected hrs per med apt) x (escort rate)</t>
  </si>
  <si>
    <t>Caregiver transport cost</t>
  </si>
  <si>
    <t>(Output 2) x (% residents who require caregiver support [1-%PSW-%ESCORT]) x (distance x gas price x mileage of vehicle)</t>
  </si>
  <si>
    <t>Taxi cost</t>
  </si>
  <si>
    <t>(Output 2) x (% of residents requiring Taxi Service) x (distance x taxi fare)</t>
  </si>
  <si>
    <t>Spec. Transpo cost</t>
  </si>
  <si>
    <t>(Output 2) x (% of residents requiring Specialized Trasport services) x (service cost)</t>
  </si>
  <si>
    <t>Apt. Set up cost</t>
  </si>
  <si>
    <t>(Output 2) x (LTC staff cost of setting up an appointment)</t>
  </si>
  <si>
    <t>Food cost</t>
  </si>
  <si>
    <t>(Output 2) x (Food cost per appointment)</t>
  </si>
  <si>
    <t>Estimated direct savings</t>
  </si>
  <si>
    <t>(Output 2) x (Proportion of LTC eConsults per Spec.) x (Cost of F2F consult per Spec.)</t>
  </si>
  <si>
    <t xml:space="preserve">LTC-specific Input Breakdown </t>
  </si>
  <si>
    <t xml:space="preserve">Here are the different variables needed to generate the specific eConsult utilization and costing outputs.  These values would be input by a Medical Director or head medical staff at the LTC and vary across LTC homes. </t>
  </si>
  <si>
    <t>Inputs for eConsult Utilization (Outputs 1-3)</t>
  </si>
  <si>
    <t xml:space="preserve">1) Size of home </t>
  </si>
  <si>
    <t xml:space="preserve">Defined by number of beds available for long term resident stay. </t>
  </si>
  <si>
    <t>2) Occupancy rate per unit time (currently set to yearly)</t>
  </si>
  <si>
    <t xml:space="preserve">Defined by the % of beds that are occupied in the long term care facility over the course of the year. </t>
  </si>
  <si>
    <t>Present this value as a decimal - eg. 85% yearly occupancy = 0.85</t>
  </si>
  <si>
    <t xml:space="preserve">This time frame of this rate can be adjusted (eg. per month, per quarter etc.) so long as it is consistent with input 3. </t>
  </si>
  <si>
    <t xml:space="preserve">Inputs for indirect costing: </t>
  </si>
  <si>
    <t>1) % of residents who require PSW care for medical appointment</t>
  </si>
  <si>
    <t>2) % of residents who require medical escort for medical appointment</t>
  </si>
  <si>
    <t>3) % of residents who require taxi service for transport to medical appointment</t>
  </si>
  <si>
    <t>4) % of residents who require specialized services for transport to medical appointment</t>
  </si>
  <si>
    <t xml:space="preserve">5) Hours needed per medical appointment </t>
  </si>
  <si>
    <t xml:space="preserve">6) Distance (km) to nearest major city/hospital </t>
  </si>
  <si>
    <t>Constant Breakdown</t>
  </si>
  <si>
    <t>Here is a breakdown of the variables that serve as constants and are not input by LTC ownership. These variables were obtained either through ICES data, eConsult data, LTC Medical Director consultation and online resources. They can be found in the "constants" sheet and can be adjusted accordingly by eConsult Implementation Tool administrators.</t>
  </si>
  <si>
    <t xml:space="preserve"> eConsult Utilization Constants (Outputs 1-3)</t>
  </si>
  <si>
    <t>Obtained from ICES data</t>
  </si>
  <si>
    <t xml:space="preserve">1) Rate of specialist consult per resident-year </t>
  </si>
  <si>
    <t>Defined the total number of specialist consults per resident-year (Eg. 4.2 consults per resident-year )</t>
  </si>
  <si>
    <t xml:space="preserve">This time frame of this rate can be adjusted (eg. per month, per quarter etc.) so long as it is consistent with input 2. </t>
  </si>
  <si>
    <t>Differences in facility size taken into account (different rates)</t>
  </si>
  <si>
    <t>2) % of spec. consults that are conducted off-site</t>
  </si>
  <si>
    <t xml:space="preserve">Using ICES data, this has been determined and is stratified according to facility size. </t>
  </si>
  <si>
    <t>Obtained from eConsult data</t>
  </si>
  <si>
    <t>3) % of eConsults that result in an avoided F2F consult</t>
  </si>
  <si>
    <t xml:space="preserve">Used to determine the potential number of F2F consults that can be avoided by eConsult implementation; this is directly measured by eConsult. </t>
  </si>
  <si>
    <t>*This factor accounts for the small % of F2F consults iniatited by eConsult (this % is subtracted to yield an adjusted constant)</t>
  </si>
  <si>
    <t>Indirect Costing Constants</t>
  </si>
  <si>
    <t>Obtained from LTC home medical director and staff</t>
  </si>
  <si>
    <t>7) Hourly rate for PSW care</t>
  </si>
  <si>
    <t>8) Hourly rate for esort care</t>
  </si>
  <si>
    <t>9) Cost of specialized transport services</t>
  </si>
  <si>
    <t>10) LTC staffing cost for setting up F2F off-site appointment</t>
  </si>
  <si>
    <t>Obtained from online resources</t>
  </si>
  <si>
    <t>11) Cost of taxi service</t>
  </si>
  <si>
    <t xml:space="preserve">Used online taxi fare database to determine values. Used an approximation based on a range of fees. </t>
  </si>
  <si>
    <t>12) Food Cost</t>
  </si>
  <si>
    <t xml:space="preserve">13) Caregiver gas milage </t>
  </si>
  <si>
    <t xml:space="preserve">Done by taking the average milage of all SUVs, Minivans and Vans circa 2015. </t>
  </si>
  <si>
    <t>14) Price of gas</t>
  </si>
  <si>
    <t xml:space="preserve">Direct Costing Constants </t>
  </si>
  <si>
    <t xml:space="preserve">1) Proportion of eConsult usage per Spec. </t>
  </si>
  <si>
    <t>Obtained from eConsult Data from Champlain BASE see "Constants" under direct costing</t>
  </si>
  <si>
    <t xml:space="preserve">2) Cost of F2F consultation for each Spec. </t>
  </si>
  <si>
    <t>Obtained from 2019 OHIP schedule of benefits - see "constants" and "Spec-specific W-Codes" sheets</t>
  </si>
  <si>
    <r>
      <rPr>
        <b/>
        <sz val="12"/>
        <color theme="1"/>
        <rFont val="Calibri"/>
        <family val="2"/>
        <scheme val="minor"/>
      </rPr>
      <t>Created by:</t>
    </r>
    <r>
      <rPr>
        <sz val="12"/>
        <color theme="1"/>
        <rFont val="Calibri"/>
        <family val="2"/>
        <scheme val="minor"/>
      </rPr>
      <t xml:space="preserve"> Emiliyan Staykov</t>
    </r>
    <r>
      <rPr>
        <vertAlign val="superscript"/>
        <sz val="12"/>
        <color theme="1"/>
        <rFont val="Calibri"/>
        <family val="2"/>
        <scheme val="minor"/>
      </rPr>
      <t>1</t>
    </r>
    <r>
      <rPr>
        <sz val="12"/>
        <color theme="1"/>
        <rFont val="Calibri"/>
        <family val="2"/>
        <scheme val="minor"/>
      </rPr>
      <t>; Mary Helmer-Smith, BSc</t>
    </r>
    <r>
      <rPr>
        <vertAlign val="superscript"/>
        <sz val="12"/>
        <color theme="1"/>
        <rFont val="Calibri"/>
        <family val="2"/>
        <scheme val="minor"/>
      </rPr>
      <t>2</t>
    </r>
    <r>
      <rPr>
        <sz val="12"/>
        <color theme="1"/>
        <rFont val="Calibri"/>
        <family val="2"/>
        <scheme val="minor"/>
      </rPr>
      <t>; Peter Tanuseputro, MD, MHSc</t>
    </r>
    <r>
      <rPr>
        <vertAlign val="superscript"/>
        <sz val="12"/>
        <color theme="1"/>
        <rFont val="Calibri"/>
        <family val="2"/>
        <scheme val="minor"/>
      </rPr>
      <t>1</t>
    </r>
    <r>
      <rPr>
        <sz val="12"/>
        <color theme="1"/>
        <rFont val="Calibri"/>
        <family val="2"/>
        <scheme val="minor"/>
      </rPr>
      <t>; Celeste Fung BSc, MDCM, CCFP</t>
    </r>
    <r>
      <rPr>
        <vertAlign val="superscript"/>
        <sz val="12"/>
        <color theme="1"/>
        <rFont val="Calibri"/>
        <family val="2"/>
        <scheme val="minor"/>
      </rPr>
      <t>3</t>
    </r>
    <r>
      <rPr>
        <sz val="12"/>
        <color theme="1"/>
        <rFont val="Calibri"/>
        <family val="2"/>
        <scheme val="minor"/>
      </rPr>
      <t>;</t>
    </r>
  </si>
  <si>
    <r>
      <t>Lois Crowe, BA</t>
    </r>
    <r>
      <rPr>
        <vertAlign val="superscript"/>
        <sz val="12"/>
        <color theme="1"/>
        <rFont val="Calibri"/>
        <family val="2"/>
        <scheme val="minor"/>
      </rPr>
      <t>2</t>
    </r>
    <r>
      <rPr>
        <sz val="12"/>
        <color theme="1"/>
        <rFont val="Calibri"/>
        <family val="2"/>
        <scheme val="minor"/>
      </rPr>
      <t>; and Clare Liddy MD, MSc, CCFP, FCFP</t>
    </r>
    <r>
      <rPr>
        <vertAlign val="superscript"/>
        <sz val="12"/>
        <color theme="1"/>
        <rFont val="Calibri"/>
        <family val="2"/>
        <scheme val="minor"/>
      </rPr>
      <t>2,4,5</t>
    </r>
  </si>
  <si>
    <t xml:space="preserve">Version 1.0 </t>
  </si>
  <si>
    <t>December 18th, 2019</t>
  </si>
  <si>
    <t>Introduction</t>
  </si>
  <si>
    <t xml:space="preserve">This tool is designed to estimate eConsult use in long-term care (LTC) settings, in addition to its associated cost savings to the resident and their family, LTC home, and the ministry. It has been developed using 10 years of LTC-specific specialist visitation data, 3 years of LTC-specific eConsult data and the expertise of a LTC Medical Director. This tool is divided into 2 sections. Section 1 estimates the number of eConsults per year and expected number of off-site face-to-face specialist visits avoided as a result. Section 2 uses the utilization estimations from Section 1 in conjunction with information about the resident population of the LTC home to estimate the monetary and hourly savings of eConsult implementation. </t>
  </si>
  <si>
    <t>Regarding Data Sources</t>
  </si>
  <si>
    <t>Section 1 was developed using 10 years of LTC-specific specialist visitation data from the province of Ontario and 3 years of eConsult data from the Champlain BASE™ eConsult Service.</t>
  </si>
  <si>
    <t>Section 2 was developed using a mix of Ottawa-area service costs, Ontario Health Insurance Plan (OHIP) fee codes, CRA-approved values and eConsult data from the Champlain BASE™ eConsult Service.</t>
  </si>
  <si>
    <t xml:space="preserve">All sources are listed in the "constants" section under each respective variable. </t>
  </si>
  <si>
    <t>Section 1: eConsult Use Estimate</t>
  </si>
  <si>
    <t xml:space="preserve">Instructions: </t>
  </si>
  <si>
    <t>Facility Characteristics</t>
  </si>
  <si>
    <t>Response</t>
  </si>
  <si>
    <t>Number of beds</t>
  </si>
  <si>
    <t>Yearly occupancy rate (decimal)</t>
  </si>
  <si>
    <t>Outcome</t>
  </si>
  <si>
    <t>High Estimate</t>
  </si>
  <si>
    <t>Low Estimate</t>
  </si>
  <si>
    <t>Outcomes elaborated:</t>
  </si>
  <si>
    <t>Expected number of eConsults in 1 year</t>
  </si>
  <si>
    <t>This outcome represents the number of eConsults anticipated to occur in a 1 year span. This value is dependent on the number of LTC beds and its estimated yearly occupancy.</t>
  </si>
  <si>
    <t>Expected number of off-site specialist appointments avoided</t>
  </si>
  <si>
    <t>This outcome represents the number of off-site specialist visits that would be avoided due to the use of eConsult.</t>
  </si>
  <si>
    <t>Section 2: eConsult Savings Estimate</t>
  </si>
  <si>
    <t>Resident Characteristics</t>
  </si>
  <si>
    <t>What is the distance in kilometers to the nearest hospital/city?</t>
  </si>
  <si>
    <t xml:space="preserve">How many hours, including transportation time, would be needed for an off-site appointment? </t>
  </si>
  <si>
    <r>
      <t xml:space="preserve">What percentage of your whole-home's residents would use </t>
    </r>
    <r>
      <rPr>
        <b/>
        <sz val="11"/>
        <color theme="1"/>
        <rFont val="Calibri"/>
        <family val="2"/>
        <scheme val="minor"/>
      </rPr>
      <t>specialized transportation services</t>
    </r>
    <r>
      <rPr>
        <sz val="11"/>
        <color theme="1"/>
        <rFont val="Calibri"/>
        <family val="2"/>
        <scheme val="minor"/>
      </rPr>
      <t xml:space="preserve"> to an off-site appointment? (decimal)</t>
    </r>
  </si>
  <si>
    <t xml:space="preserve">*The sum of these inputs (rows 4 + 5 in each column) cannot be greater than 1. If the sum is less than 1, it is assumed that the remaining proportion of residents will be transported by their caregivers. </t>
  </si>
  <si>
    <r>
      <t xml:space="preserve">What percentage of your whole-home's residents would use a </t>
    </r>
    <r>
      <rPr>
        <b/>
        <sz val="11"/>
        <color theme="1"/>
        <rFont val="Calibri"/>
        <family val="2"/>
        <scheme val="minor"/>
      </rPr>
      <t>taxi service</t>
    </r>
    <r>
      <rPr>
        <sz val="11"/>
        <color theme="1"/>
        <rFont val="Calibri"/>
        <family val="2"/>
        <scheme val="minor"/>
      </rPr>
      <t xml:space="preserve"> to an off-site appointment? (decimal)</t>
    </r>
  </si>
  <si>
    <t xml:space="preserve">Estimated resident/family savings  </t>
  </si>
  <si>
    <t xml:space="preserve">LTC savings take into consideration the staffing cost and hours needed for setting up an off-site specialist appointment, as well as whether that task is performed by a clerk or nurse. </t>
  </si>
  <si>
    <t xml:space="preserve">Estimated LTC home savings                   </t>
  </si>
  <si>
    <t xml:space="preserve">Estimated ministry savings </t>
  </si>
  <si>
    <t xml:space="preserve">Ministry savings refer to the costs of an off-site specialist consultation (as determined by the most recent OHIP Schedule of Benefits) minus the average cost of an eConsult. </t>
  </si>
  <si>
    <t>Total savings</t>
  </si>
  <si>
    <t xml:space="preserve"> </t>
  </si>
  <si>
    <t>eConsult Utilization and Savings Estimator - Constants</t>
  </si>
  <si>
    <t>eConsult Utilzation Constants</t>
  </si>
  <si>
    <t>Look-up Table - Facility Size</t>
  </si>
  <si>
    <t xml:space="preserve">Source: </t>
  </si>
  <si>
    <t># Beds</t>
  </si>
  <si>
    <t># off-site Spec. consult per resident-year</t>
  </si>
  <si>
    <t>Unpublished ICES study by Shaver et al. Captured data from 255,266 Ontario LTC residents between Jan. 1 2007 - Dec. 31, 2016.</t>
  </si>
  <si>
    <t>Direct Costing Contstants</t>
  </si>
  <si>
    <t>Most recent OHIP Schedule of Benefits</t>
  </si>
  <si>
    <t>http://www.health.gov.on.ca/en/pro/programs/ohip/sob/physserv/sob_master20191001.pdf</t>
  </si>
  <si>
    <t>Percentage of LTC consults that can be translated to eConsult (decimal):</t>
  </si>
  <si>
    <t xml:space="preserve">Assumption: </t>
  </si>
  <si>
    <t>Cost of face-to-face (F2F) visit is assumed to be cost of a general consultation.</t>
  </si>
  <si>
    <t>Eg. 15% of LTC specialist consults can be done as eConsult = 0.15</t>
  </si>
  <si>
    <t>Conservative estimates based on clincial expertise</t>
  </si>
  <si>
    <t>Specialist Physician Costs (Ontario eConsult Service proportions) - NOT IN USE</t>
  </si>
  <si>
    <t>Specialist Physican Costs (Champlain BASE™ eConsult Service proportions) - IN USE</t>
  </si>
  <si>
    <t>Top 15 Specs</t>
  </si>
  <si>
    <t>% LTC eConsults</t>
  </si>
  <si>
    <t>Cost of F2F visit ($)</t>
  </si>
  <si>
    <t>Assigned Spec</t>
  </si>
  <si>
    <t>Percentage of eConsults that result in an avoided F2F consult (decimal):</t>
  </si>
  <si>
    <t>(87.5% of eConsults)</t>
  </si>
  <si>
    <t>(86% of eConsults)</t>
  </si>
  <si>
    <t>Eg. 25% of eConsults require actual specialist consult = 0.25</t>
  </si>
  <si>
    <t>*Value subtracts the % of referrals initiated as a result of eConsult</t>
  </si>
  <si>
    <t>Psychiatry</t>
  </si>
  <si>
    <t>Dermatology</t>
  </si>
  <si>
    <t>Statistics from the Champlain BASE™ eConsult Service (1Jan17 - 30Sep19)</t>
  </si>
  <si>
    <t>Gastroenterology</t>
  </si>
  <si>
    <t>Neurology</t>
  </si>
  <si>
    <t>Infectious Diseases</t>
  </si>
  <si>
    <t>Hematology</t>
  </si>
  <si>
    <t>Wound Care</t>
  </si>
  <si>
    <t>*Infectious Diseases</t>
  </si>
  <si>
    <t>Cardiology</t>
  </si>
  <si>
    <t>Endocrinology</t>
  </si>
  <si>
    <t>Cost of medical escort ($/hour)</t>
  </si>
  <si>
    <t>OBS/ GYN</t>
  </si>
  <si>
    <t>Source:</t>
  </si>
  <si>
    <t>Ottawa LTC Medical Director expertise</t>
  </si>
  <si>
    <t>Rheumatology</t>
  </si>
  <si>
    <t>Urology</t>
  </si>
  <si>
    <t>Geriatric Medicine</t>
  </si>
  <si>
    <t xml:space="preserve">Staff cost of setting up an appointment ($/ visit) </t>
  </si>
  <si>
    <t>Internal Medicine</t>
  </si>
  <si>
    <t>Orthopedic Surgery</t>
  </si>
  <si>
    <t>Time it takes for LTC ward clerk to set up a referral - 2hrs</t>
  </si>
  <si>
    <t>Endo and Metab</t>
  </si>
  <si>
    <t>Parkinsons &amp; Mvt. disorders</t>
  </si>
  <si>
    <t>*Neurology</t>
  </si>
  <si>
    <t>Avg hourly salary - $24/hr OR $40/hr if offloaded to nurse</t>
  </si>
  <si>
    <t>Pain Med</t>
  </si>
  <si>
    <t>*Anesthesia</t>
  </si>
  <si>
    <t>Otolaryngology (ENT)</t>
  </si>
  <si>
    <t>Staff cost of setting up an appointment (hrs/ visit)</t>
  </si>
  <si>
    <t>Nephrology</t>
  </si>
  <si>
    <t>Vascular Surgery</t>
  </si>
  <si>
    <t>CRA Mileage allowance ($/km) - for caregiver transport cost</t>
  </si>
  <si>
    <t>eConsults Statistics from the Ontario eConsult Service (1Apr16-21Oct19)</t>
  </si>
  <si>
    <t>Canadian Revenue Agency Mileage Rates 2019</t>
  </si>
  <si>
    <t>https://www.everlance.com/blog/cra-mileage-rate/</t>
  </si>
  <si>
    <t>Expected # of Spec. Consults avoided:</t>
  </si>
  <si>
    <t>H. Estimate</t>
  </si>
  <si>
    <t>L. Estimate</t>
  </si>
  <si>
    <t>Transport by wheel chair taxi ($)</t>
  </si>
  <si>
    <t>Assume initial charge</t>
  </si>
  <si>
    <t>Direct Savings ($):</t>
  </si>
  <si>
    <t>Assume Per mile charge</t>
  </si>
  <si>
    <t>https://www.numbeo.com/taxi-fare/in/Ottawa</t>
  </si>
  <si>
    <t>Average Cost of eConsult ($):</t>
  </si>
  <si>
    <t>Private transportation cost ($)</t>
  </si>
  <si>
    <t xml:space="preserve">Total Cost of eConsult ($): </t>
  </si>
  <si>
    <t>Net Savings ($):</t>
  </si>
  <si>
    <t>Cost of food for caregiver ($)</t>
  </si>
  <si>
    <t xml:space="preserve">Canadian Revenue Agency average between lunch &amp; dinner allowance </t>
  </si>
  <si>
    <t>https://www.canada.ca/en/revenue-agency/corporate/about-canada-revenue-agency-cra/travel-directive/appendix-c-meals-allowances-april-2018.html</t>
  </si>
  <si>
    <t>Paid for by Resident/ Family:</t>
  </si>
  <si>
    <t>Cost ($)</t>
  </si>
  <si>
    <t>H. Est</t>
  </si>
  <si>
    <t>L. Est</t>
  </si>
  <si>
    <t>Medical escort</t>
  </si>
  <si>
    <t>Taxi transportation</t>
  </si>
  <si>
    <t>Specialized service transport</t>
  </si>
  <si>
    <t>Caregiver transportation</t>
  </si>
  <si>
    <t>Caregiver food cost</t>
  </si>
  <si>
    <t>Paid for by LTC home:</t>
  </si>
  <si>
    <t>Staffing cost for appointment set-up</t>
  </si>
  <si>
    <t>Specialist-Specific W-Codes</t>
  </si>
  <si>
    <t xml:space="preserve">Reference: </t>
  </si>
  <si>
    <t>2019 Schedule of Benefits, OHIP</t>
  </si>
  <si>
    <t xml:space="preserve">Link: </t>
  </si>
  <si>
    <t>Psych</t>
  </si>
  <si>
    <t>C895 Consultation............................................................................................................. 232.70</t>
  </si>
  <si>
    <t>A355 Consultation* ........................................................................................................... 80.00</t>
  </si>
  <si>
    <t>W895 Consultation............................................................................................................. 232.70</t>
  </si>
  <si>
    <t>W355 Consultation* ........................................................................................................... 80.00</t>
  </si>
  <si>
    <t>Derm</t>
  </si>
  <si>
    <t>Internal Med</t>
  </si>
  <si>
    <t>A025 Consultation............................................................................................................. 72.15</t>
  </si>
  <si>
    <t>A135 Consultation............................................................................................................. 157.00</t>
  </si>
  <si>
    <t>W025 Consultation............................................................................................................. 147.30</t>
  </si>
  <si>
    <t>W235 Consultation ............................................................................................................ 157.00</t>
  </si>
  <si>
    <t>Endo &amp; Metab</t>
  </si>
  <si>
    <t>A185 Consultation............................................................................................................. 176.35</t>
  </si>
  <si>
    <t>A155 Consultation............................................................................................................. 157.00</t>
  </si>
  <si>
    <t>W185 Consultation............................................................................................................. 176.35</t>
  </si>
  <si>
    <t>W155 Consultation............................................................................................................. 157.00</t>
  </si>
  <si>
    <t>Hematology </t>
  </si>
  <si>
    <t>*Used Internal Medicine W-code as per Schedule of Benefits Instruction</t>
  </si>
  <si>
    <t>A615 Consultation............................................................................................................. 157.00</t>
  </si>
  <si>
    <t>A415 Consultation............................................................................................................. 157.00</t>
  </si>
  <si>
    <t>W465 Consultation............................................................................................................. 157.00</t>
  </si>
  <si>
    <t xml:space="preserve">Cardiology </t>
  </si>
  <si>
    <t>A605 Consultation............................................................................................................. 157.00</t>
  </si>
  <si>
    <t>A065 Consultation............................................................................................................. 83.10</t>
  </si>
  <si>
    <t>W095 Consultation............................................................................................................. 90.30</t>
  </si>
  <si>
    <t>W065 Consultation............................................................................................................. 83.10</t>
  </si>
  <si>
    <t>OBS/GYN</t>
  </si>
  <si>
    <t>A205 Consultation* ........................................................................................................... 101.70</t>
  </si>
  <si>
    <t>A165 Consultation............................................................................................................. 157.00</t>
  </si>
  <si>
    <t>W305 Consultation* ........................................................................................................... 101.70</t>
  </si>
  <si>
    <t>W165 Consultation ............................................................................................................ 157.00</t>
  </si>
  <si>
    <t xml:space="preserve">Rheumatology </t>
  </si>
  <si>
    <t>*No W codes; using general consultation feecodes</t>
  </si>
  <si>
    <t>Otolaryngology</t>
  </si>
  <si>
    <t>A485 Consultation............................................................................................................. 157.00</t>
  </si>
  <si>
    <t>A245 Consultation............................................................................................................. 77.90</t>
  </si>
  <si>
    <t>W345 Consultation............................................................................................................. 77.90</t>
  </si>
  <si>
    <t xml:space="preserve">Geriatric Med. </t>
  </si>
  <si>
    <t>A075 Consultation............................................................................................................. 175.00</t>
  </si>
  <si>
    <t>Infectious Disease</t>
  </si>
  <si>
    <t>W075 Consultation ............................................................................................................. 185.00</t>
  </si>
  <si>
    <t>A465 Consultation............................................................................................................. 157.00</t>
  </si>
  <si>
    <t>Vascular Surg</t>
  </si>
  <si>
    <t>A175 Consultation............................................................................................................. 90.30</t>
  </si>
  <si>
    <t>W175 Consultation............................................................................................................. 90.30</t>
  </si>
  <si>
    <t>Anaesthesia (Pain Medicine)</t>
  </si>
  <si>
    <t>A015 Consultation............................................................................................................. 106.80</t>
  </si>
  <si>
    <t>1) Input the distance in kilometers from the LTC facility to the nearest major hospital/city.                                                                                                                             2) Input the percentage of the total LTC resident population who would require the services of a paid medical escort for off-site appointments. Present this value as a decimal.                                                                                                                                                                                                                                                                                 3) Indicate the typical hours required for an off-site medical appointment (include transportation time).                                                                                                         4) Input the decimal percentage of the total LTC resident population who require specialized transportation services to and from medical appointments, as opposed to taxi services or transportation by their caregiver. Present this value as a decimal.*                                                                                                                                              5) Input the estimated percentage of the total LTC resident population who require taxi services to and from medical appointments, as opposed to specialized transportation or transportation by their caregiver. Present this value as a decimal.*                                                                                                                                                                         6) Outcomes generated.</t>
  </si>
  <si>
    <r>
      <t xml:space="preserve">What percentage of your whole-home's residents would need a </t>
    </r>
    <r>
      <rPr>
        <b/>
        <sz val="11"/>
        <color theme="1"/>
        <rFont val="Calibri"/>
        <family val="2"/>
        <scheme val="minor"/>
      </rPr>
      <t>paid</t>
    </r>
    <r>
      <rPr>
        <sz val="11"/>
        <color theme="1"/>
        <rFont val="Calibri"/>
        <family val="2"/>
        <scheme val="minor"/>
      </rPr>
      <t xml:space="preserve"> </t>
    </r>
    <r>
      <rPr>
        <b/>
        <sz val="11"/>
        <color theme="1"/>
        <rFont val="Calibri"/>
        <family val="2"/>
        <scheme val="minor"/>
      </rPr>
      <t>medical escort</t>
    </r>
    <r>
      <rPr>
        <sz val="11"/>
        <color theme="1"/>
        <rFont val="Calibri"/>
        <family val="2"/>
        <scheme val="minor"/>
      </rPr>
      <t xml:space="preserve"> to an off-site appointment? (decimal)</t>
    </r>
  </si>
  <si>
    <r>
      <rPr>
        <sz val="11"/>
        <color theme="1"/>
        <rFont val="Calibri"/>
        <family val="2"/>
        <scheme val="minor"/>
      </rPr>
      <t xml:space="preserve">1) Input the number of resident beds available at the LTC facility.                                                                                                2) Input the estimated occupancy of the LTC facility during 1 year as a decimal (e.g. 90% = 0.9).                                 3) Outcomes generated.                             </t>
    </r>
  </si>
  <si>
    <t>Assumption: It is assumed that a paid medical escort, if needed, will be billed for the entire duration of the medical appointment, including transportation time (row 3).</t>
  </si>
  <si>
    <t>Resident/family savings take into consideration paid medical escort costs, transportation costs (specialized, taxi or caregiver), and caregiver food cost. Hourly savings are determined by the projected hours needed for an off-site appointment (Section 2, row 3).</t>
  </si>
  <si>
    <t>NOTE: For resident/family savings, there are instances where the hours saved are lower for the "high estimate". This is due to the higher proportion of residents using specialized services or taxi services, which do not take up caregiver time but are more expensive.</t>
  </si>
  <si>
    <t xml:space="preserve">eConsult in Long-Term Care Cost Savings and Usage Estimator </t>
  </si>
  <si>
    <r>
      <t>1</t>
    </r>
    <r>
      <rPr>
        <sz val="12"/>
        <color theme="1"/>
        <rFont val="Calibri"/>
        <family val="2"/>
        <scheme val="minor"/>
      </rPr>
      <t xml:space="preserve">Ottawa Hospital Research Institute, Ottawa, Canada; </t>
    </r>
    <r>
      <rPr>
        <vertAlign val="superscript"/>
        <sz val="12"/>
        <color theme="1"/>
        <rFont val="Calibri"/>
        <family val="2"/>
        <scheme val="minor"/>
      </rPr>
      <t>2</t>
    </r>
    <r>
      <rPr>
        <sz val="12"/>
        <color theme="1"/>
        <rFont val="Calibri"/>
        <family val="2"/>
        <scheme val="minor"/>
      </rPr>
      <t>C.T. Lamont Primary Health Care Research Centre, Bruyère Research</t>
    </r>
  </si>
  <si>
    <r>
      <rPr>
        <sz val="12"/>
        <color theme="1"/>
        <rFont val="Calibri"/>
        <family val="2"/>
        <scheme val="minor"/>
      </rPr>
      <t xml:space="preserve">Ottawa, Canada; </t>
    </r>
    <r>
      <rPr>
        <vertAlign val="superscript"/>
        <sz val="12"/>
        <color rgb="FF000000"/>
        <rFont val="Calibri"/>
        <family val="2"/>
        <scheme val="minor"/>
      </rPr>
      <t>5</t>
    </r>
    <r>
      <rPr>
        <sz val="12"/>
        <color rgb="FF000000"/>
        <rFont val="Calibri"/>
        <family val="2"/>
        <scheme val="minor"/>
      </rPr>
      <t xml:space="preserve">Ontario eConsult Centre of Excellence, </t>
    </r>
    <r>
      <rPr>
        <sz val="12"/>
        <color theme="1"/>
        <rFont val="Calibri"/>
        <family val="2"/>
        <scheme val="minor"/>
      </rPr>
      <t>Ottawa, Canada</t>
    </r>
  </si>
  <si>
    <r>
      <rPr>
        <sz val="12"/>
        <color theme="1"/>
        <rFont val="Calibri"/>
        <family val="2"/>
        <scheme val="minor"/>
      </rPr>
      <t xml:space="preserve">Institute, Ottawa, Canada; </t>
    </r>
    <r>
      <rPr>
        <vertAlign val="superscript"/>
        <sz val="12"/>
        <color theme="1"/>
        <rFont val="Calibri"/>
        <family val="2"/>
        <scheme val="minor"/>
      </rPr>
      <t>3</t>
    </r>
    <r>
      <rPr>
        <sz val="12"/>
        <color theme="1"/>
        <rFont val="Calibri"/>
        <family val="2"/>
        <scheme val="minor"/>
      </rPr>
      <t xml:space="preserve">St. Patrick’s Home of Ottawa, Ottawa, Canada; </t>
    </r>
    <r>
      <rPr>
        <vertAlign val="superscript"/>
        <sz val="12"/>
        <color theme="1"/>
        <rFont val="Calibri"/>
        <family val="2"/>
        <scheme val="minor"/>
      </rPr>
      <t>4</t>
    </r>
    <r>
      <rPr>
        <sz val="12"/>
        <color rgb="FF000000"/>
        <rFont val="Calibri"/>
        <family val="2"/>
        <scheme val="minor"/>
      </rPr>
      <t>Department of Family Medicine, University of Ottawa,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</si>
</sst>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Red]\-&quot;$&quot;#,##0.00"/>
    <numFmt numFmtId="165" formatCode="_-&quot;$&quot;* #,##0.00_-;\-&quot;$&quot;* #,##0.00_-;_-&quot;$&quot;* &quot;-&quot;??_-;_-@_-"/>
    <numFmt numFmtId="166" formatCode="0\ &quot;hours&quot;"/>
  </numFmts>
  <fonts count="28"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9"/>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sz val="14"/>
      <color theme="1"/>
      <name val="Calibri"/>
      <scheme val="minor"/>
    </font>
    <font>
      <sz val="16"/>
      <color theme="1"/>
      <name val="Calibri"/>
      <scheme val="minor"/>
    </font>
    <font>
      <sz val="10"/>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6"/>
      <color theme="1"/>
      <name val="Calibri"/>
      <family val="2"/>
      <scheme val="minor"/>
    </font>
    <font>
      <b/>
      <sz val="11"/>
      <name val="Calibri"/>
      <family val="2"/>
      <scheme val="minor"/>
    </font>
    <font>
      <u/>
      <sz val="8"/>
      <color theme="10"/>
      <name val="Calibri"/>
      <family val="2"/>
      <scheme val="minor"/>
    </font>
    <font>
      <b/>
      <sz val="10"/>
      <color theme="1"/>
      <name val="Calibri"/>
      <family val="2"/>
      <scheme val="minor"/>
    </font>
    <font>
      <sz val="13"/>
      <color theme="1"/>
      <name val="Calibri"/>
      <family val="2"/>
      <scheme val="minor"/>
    </font>
    <font>
      <vertAlign val="superscript"/>
      <sz val="12"/>
      <color theme="1"/>
      <name val="Calibri"/>
      <family val="2"/>
      <scheme val="minor"/>
    </font>
    <font>
      <sz val="12"/>
      <color rgb="FF000000"/>
      <name val="Calibri"/>
      <family val="2"/>
      <scheme val="minor"/>
    </font>
    <font>
      <vertAlign val="superscript"/>
      <sz val="12"/>
      <color rgb="FF000000"/>
      <name val="Calibri"/>
      <family val="2"/>
      <scheme val="minor"/>
    </font>
    <font>
      <b/>
      <sz val="17"/>
      <color theme="1"/>
      <name val="Calibri"/>
      <family val="2"/>
      <scheme val="minor"/>
    </font>
    <font>
      <sz val="17"/>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auto="1"/>
      </bottom>
      <diagonal/>
    </border>
    <border>
      <left/>
      <right style="thin">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cellStyleXfs>
  <cellXfs count="302">
    <xf numFmtId="0" fontId="0" fillId="0" borderId="0" xfId="0"/>
    <xf numFmtId="0" fontId="3" fillId="0" borderId="0" xfId="0" applyFont="1"/>
    <xf numFmtId="0" fontId="4" fillId="0" borderId="0" xfId="0" applyFont="1"/>
    <xf numFmtId="0" fontId="0" fillId="0" borderId="1" xfId="0" applyBorder="1" applyAlignment="1">
      <alignment horizontal="center"/>
    </xf>
    <xf numFmtId="0" fontId="10" fillId="0" borderId="0" xfId="0" applyFont="1" applyBorder="1" applyAlignment="1">
      <alignment vertical="center" wrapText="1"/>
    </xf>
    <xf numFmtId="0" fontId="2" fillId="0" borderId="0" xfId="0" applyFont="1"/>
    <xf numFmtId="0" fontId="9" fillId="0" borderId="0" xfId="0" applyFont="1" applyBorder="1"/>
    <xf numFmtId="0" fontId="2" fillId="0" borderId="0" xfId="0" applyFont="1" applyBorder="1"/>
    <xf numFmtId="0" fontId="2" fillId="0" borderId="3" xfId="0" applyFont="1" applyBorder="1"/>
    <xf numFmtId="0" fontId="0" fillId="0" borderId="0" xfId="0" applyAlignment="1">
      <alignment wrapText="1"/>
    </xf>
    <xf numFmtId="0" fontId="0" fillId="2" borderId="0" xfId="0" applyFill="1"/>
    <xf numFmtId="0" fontId="3" fillId="0" borderId="0" xfId="0" applyFont="1" applyBorder="1" applyAlignment="1">
      <alignment horizontal="center"/>
    </xf>
    <xf numFmtId="0" fontId="7" fillId="0" borderId="0" xfId="37"/>
    <xf numFmtId="0" fontId="0" fillId="0" borderId="4"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2" fontId="0" fillId="0" borderId="1" xfId="0" applyNumberFormat="1" applyBorder="1" applyAlignment="1">
      <alignment horizontal="center"/>
    </xf>
    <xf numFmtId="0" fontId="13" fillId="0" borderId="0" xfId="0" applyFont="1"/>
    <xf numFmtId="0" fontId="2" fillId="0" borderId="0" xfId="0" applyFont="1" applyFill="1" applyBorder="1"/>
    <xf numFmtId="0" fontId="9" fillId="0" borderId="0" xfId="0" applyFont="1" applyFill="1" applyBorder="1"/>
    <xf numFmtId="0" fontId="14" fillId="0" borderId="0" xfId="0" applyFont="1" applyAlignment="1">
      <alignment vertical="center"/>
    </xf>
    <xf numFmtId="0" fontId="1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xf numFmtId="0" fontId="0" fillId="0" borderId="0" xfId="0" applyBorder="1"/>
    <xf numFmtId="0" fontId="0" fillId="0" borderId="3" xfId="0" applyBorder="1"/>
    <xf numFmtId="0" fontId="9" fillId="0" borderId="3" xfId="0" applyFont="1" applyBorder="1"/>
    <xf numFmtId="0" fontId="0" fillId="0" borderId="0" xfId="0" applyBorder="1" applyAlignment="1">
      <alignment horizontal="left"/>
    </xf>
    <xf numFmtId="0" fontId="14" fillId="0" borderId="0" xfId="0" applyFont="1" applyFill="1" applyAlignment="1">
      <alignment horizontal="left" vertical="center" wrapText="1"/>
    </xf>
    <xf numFmtId="0" fontId="14" fillId="0" borderId="0" xfId="0" applyFont="1" applyAlignment="1">
      <alignment horizontal="lef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2" fontId="0" fillId="0" borderId="0" xfId="0" applyNumberFormat="1" applyBorder="1" applyAlignment="1">
      <alignment horizontal="center"/>
    </xf>
    <xf numFmtId="0" fontId="0" fillId="0" borderId="13" xfId="0" applyBorder="1"/>
    <xf numFmtId="0" fontId="0" fillId="0" borderId="14" xfId="0" applyBorder="1"/>
    <xf numFmtId="0" fontId="0" fillId="0" borderId="9" xfId="0" applyBorder="1"/>
    <xf numFmtId="0" fontId="0" fillId="0" borderId="11" xfId="0" applyBorder="1"/>
    <xf numFmtId="0" fontId="0" fillId="0" borderId="0" xfId="0" applyFont="1" applyBorder="1"/>
    <xf numFmtId="0" fontId="12" fillId="0" borderId="0" xfId="0" applyFont="1" applyBorder="1"/>
    <xf numFmtId="0" fontId="7" fillId="0" borderId="0" xfId="37" applyBorder="1"/>
    <xf numFmtId="164" fontId="0" fillId="0" borderId="0" xfId="0" applyNumberFormat="1" applyBorder="1"/>
    <xf numFmtId="0" fontId="3" fillId="2" borderId="0" xfId="0" applyFont="1" applyFill="1" applyBorder="1"/>
    <xf numFmtId="0" fontId="0" fillId="2" borderId="0" xfId="0" applyFill="1" applyBorder="1"/>
    <xf numFmtId="0" fontId="0" fillId="0" borderId="16" xfId="0" applyBorder="1"/>
    <xf numFmtId="0" fontId="0" fillId="0" borderId="17" xfId="0" applyBorder="1"/>
    <xf numFmtId="0" fontId="3" fillId="0" borderId="13" xfId="0" applyFont="1" applyBorder="1" applyAlignment="1">
      <alignment horizontal="center"/>
    </xf>
    <xf numFmtId="0" fontId="3" fillId="0" borderId="14" xfId="0" applyFont="1" applyBorder="1" applyAlignment="1">
      <alignment horizontal="center"/>
    </xf>
    <xf numFmtId="0" fontId="3" fillId="2" borderId="16" xfId="0" applyFont="1" applyFill="1" applyBorder="1"/>
    <xf numFmtId="0" fontId="0" fillId="2" borderId="16" xfId="0" applyFill="1" applyBorder="1"/>
    <xf numFmtId="0" fontId="3" fillId="0" borderId="9" xfId="0" applyFont="1" applyBorder="1" applyAlignment="1">
      <alignment horizontal="center"/>
    </xf>
    <xf numFmtId="2" fontId="0" fillId="0" borderId="18" xfId="0" applyNumberFormat="1" applyBorder="1" applyAlignment="1">
      <alignment horizontal="center"/>
    </xf>
    <xf numFmtId="0" fontId="6" fillId="0" borderId="11" xfId="0" applyFont="1" applyBorder="1" applyAlignment="1"/>
    <xf numFmtId="0" fontId="6" fillId="0" borderId="0" xfId="0" applyFont="1" applyBorder="1" applyAlignment="1"/>
    <xf numFmtId="0" fontId="0" fillId="0" borderId="0" xfId="0" applyBorder="1" applyAlignment="1"/>
    <xf numFmtId="0" fontId="0" fillId="0" borderId="12" xfId="0" applyBorder="1"/>
    <xf numFmtId="0" fontId="3" fillId="0" borderId="0" xfId="0" applyFont="1" applyBorder="1"/>
    <xf numFmtId="0" fontId="3" fillId="0" borderId="11" xfId="0" applyFont="1" applyBorder="1"/>
    <xf numFmtId="0" fontId="5" fillId="2" borderId="15" xfId="0" applyFont="1" applyFill="1" applyBorder="1"/>
    <xf numFmtId="0" fontId="5" fillId="2" borderId="16" xfId="0" applyFont="1" applyFill="1" applyBorder="1" applyAlignment="1">
      <alignment horizontal="left"/>
    </xf>
    <xf numFmtId="0" fontId="0" fillId="2" borderId="16" xfId="0" applyFill="1" applyBorder="1" applyAlignment="1">
      <alignment horizontal="left"/>
    </xf>
    <xf numFmtId="0" fontId="13" fillId="2" borderId="12" xfId="0" applyFont="1" applyFill="1" applyBorder="1"/>
    <xf numFmtId="0" fontId="14" fillId="2" borderId="13" xfId="0" applyFont="1" applyFill="1" applyBorder="1"/>
    <xf numFmtId="0" fontId="15" fillId="0" borderId="0" xfId="0" applyFont="1" applyBorder="1"/>
    <xf numFmtId="0" fontId="0" fillId="0" borderId="9" xfId="0" applyBorder="1" applyAlignment="1">
      <alignment vertical="top" wrapText="1"/>
    </xf>
    <xf numFmtId="0" fontId="0" fillId="0" borderId="16" xfId="0" applyFont="1" applyBorder="1" applyAlignment="1"/>
    <xf numFmtId="0" fontId="6" fillId="0" borderId="16" xfId="0" applyFont="1" applyBorder="1" applyAlignment="1"/>
    <xf numFmtId="0" fontId="0" fillId="0" borderId="16" xfId="0" applyBorder="1" applyAlignment="1"/>
    <xf numFmtId="0" fontId="15" fillId="0" borderId="15" xfId="0" applyFont="1" applyBorder="1" applyAlignment="1">
      <alignment horizontal="right"/>
    </xf>
    <xf numFmtId="2" fontId="3" fillId="2" borderId="20" xfId="0" applyNumberFormat="1" applyFont="1" applyFill="1" applyBorder="1" applyAlignment="1">
      <alignment horizontal="center"/>
    </xf>
    <xf numFmtId="2" fontId="3" fillId="2" borderId="21" xfId="0" applyNumberFormat="1" applyFont="1" applyFill="1" applyBorder="1" applyAlignment="1">
      <alignment horizontal="center"/>
    </xf>
    <xf numFmtId="0" fontId="0" fillId="0" borderId="0" xfId="0" applyFont="1" applyBorder="1" applyAlignment="1">
      <alignment horizontal="center"/>
    </xf>
    <xf numFmtId="0" fontId="0" fillId="0" borderId="0" xfId="0" applyFill="1" applyBorder="1"/>
    <xf numFmtId="0" fontId="15" fillId="0" borderId="11" xfId="0" applyFont="1" applyBorder="1" applyAlignment="1">
      <alignment horizontal="right"/>
    </xf>
    <xf numFmtId="0" fontId="15" fillId="0" borderId="0" xfId="0" applyFont="1" applyBorder="1" applyAlignment="1"/>
    <xf numFmtId="0" fontId="15" fillId="0" borderId="0" xfId="0" applyFont="1" applyBorder="1" applyAlignment="1">
      <alignment wrapText="1"/>
    </xf>
    <xf numFmtId="2" fontId="0" fillId="0" borderId="0" xfId="0" applyNumberFormat="1" applyBorder="1"/>
    <xf numFmtId="0" fontId="15" fillId="0" borderId="0" xfId="0" applyFont="1" applyFill="1" applyBorder="1"/>
    <xf numFmtId="0" fontId="17" fillId="0" borderId="0" xfId="0" applyFont="1" applyBorder="1" applyAlignment="1"/>
    <xf numFmtId="0" fontId="17" fillId="0" borderId="0" xfId="37" applyFont="1"/>
    <xf numFmtId="0" fontId="15" fillId="0" borderId="11" xfId="0" applyFont="1" applyFill="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4" fillId="0" borderId="0" xfId="0" applyFont="1" applyBorder="1" applyAlignment="1">
      <alignment vertical="top" wrapText="1"/>
    </xf>
    <xf numFmtId="0" fontId="2" fillId="0" borderId="0" xfId="0" applyFont="1" applyBorder="1" applyAlignment="1">
      <alignment vertical="center" wrapText="1"/>
    </xf>
    <xf numFmtId="0" fontId="2" fillId="0" borderId="3" xfId="0" applyFont="1" applyFill="1" applyBorder="1"/>
    <xf numFmtId="0" fontId="14" fillId="0" borderId="14"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left" vertical="center"/>
    </xf>
    <xf numFmtId="0" fontId="13" fillId="2" borderId="11" xfId="0" applyFont="1" applyFill="1" applyBorder="1" applyAlignment="1"/>
    <xf numFmtId="0" fontId="13" fillId="2" borderId="0" xfId="0" applyFont="1" applyFill="1" applyBorder="1" applyAlignment="1"/>
    <xf numFmtId="0" fontId="2" fillId="2" borderId="0" xfId="0" applyFont="1" applyFill="1" applyBorder="1" applyAlignment="1">
      <alignment horizontal="left" vertical="center"/>
    </xf>
    <xf numFmtId="0" fontId="9" fillId="0" borderId="11" xfId="0" applyFont="1" applyFill="1" applyBorder="1"/>
    <xf numFmtId="0" fontId="0" fillId="0" borderId="9" xfId="0" applyFill="1" applyBorder="1"/>
    <xf numFmtId="0" fontId="2" fillId="0" borderId="11" xfId="0" applyFont="1" applyFill="1" applyBorder="1"/>
    <xf numFmtId="0" fontId="2" fillId="0" borderId="22" xfId="0" applyFont="1" applyFill="1" applyBorder="1"/>
    <xf numFmtId="0" fontId="0" fillId="0" borderId="23" xfId="0" applyFill="1" applyBorder="1"/>
    <xf numFmtId="0" fontId="0" fillId="0" borderId="11" xfId="0" applyFill="1" applyBorder="1"/>
    <xf numFmtId="0" fontId="9" fillId="0" borderId="15" xfId="0" applyFont="1" applyFill="1" applyBorder="1"/>
    <xf numFmtId="0" fontId="0" fillId="0" borderId="16" xfId="0" applyFill="1" applyBorder="1"/>
    <xf numFmtId="0" fontId="0" fillId="0" borderId="17" xfId="0" applyFill="1" applyBorder="1"/>
    <xf numFmtId="0" fontId="14" fillId="0" borderId="9" xfId="0" applyFont="1" applyBorder="1" applyAlignment="1">
      <alignment vertical="top" wrapText="1"/>
    </xf>
    <xf numFmtId="0" fontId="0" fillId="0" borderId="23" xfId="0" applyBorder="1"/>
    <xf numFmtId="0" fontId="10" fillId="0" borderId="11"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10" fillId="0" borderId="0" xfId="0" applyFont="1" applyBorder="1" applyAlignment="1">
      <alignment vertical="center"/>
    </xf>
    <xf numFmtId="0" fontId="14" fillId="0" borderId="4" xfId="0" applyFont="1" applyBorder="1" applyAlignment="1">
      <alignment horizontal="center" vertical="center" wrapText="1"/>
    </xf>
    <xf numFmtId="0" fontId="4" fillId="0" borderId="13" xfId="0" applyFont="1" applyBorder="1" applyAlignment="1">
      <alignment horizontal="center" vertical="center"/>
    </xf>
    <xf numFmtId="0" fontId="3" fillId="0" borderId="11" xfId="0" applyFont="1" applyFill="1" applyBorder="1"/>
    <xf numFmtId="0" fontId="0" fillId="0" borderId="4" xfId="0" applyFill="1" applyBorder="1" applyAlignment="1">
      <alignment horizontal="center"/>
    </xf>
    <xf numFmtId="0" fontId="7" fillId="0" borderId="0" xfId="37" applyFill="1" applyBorder="1"/>
    <xf numFmtId="0" fontId="7" fillId="0" borderId="11" xfId="37" applyFill="1" applyBorder="1"/>
    <xf numFmtId="0" fontId="17" fillId="0" borderId="0" xfId="37" applyFont="1" applyFill="1" applyBorder="1"/>
    <xf numFmtId="0" fontId="20" fillId="0" borderId="11" xfId="37" applyFont="1" applyBorder="1"/>
    <xf numFmtId="0" fontId="3" fillId="0" borderId="0" xfId="0" applyFont="1" applyFill="1"/>
    <xf numFmtId="0" fontId="0" fillId="0" borderId="0" xfId="0" applyFill="1"/>
    <xf numFmtId="0" fontId="5" fillId="0" borderId="0" xfId="0" applyFont="1" applyFill="1"/>
    <xf numFmtId="2" fontId="0" fillId="0" borderId="1" xfId="0" applyNumberFormat="1" applyFill="1" applyBorder="1" applyAlignment="1">
      <alignment horizontal="center"/>
    </xf>
    <xf numFmtId="2" fontId="0" fillId="0" borderId="1" xfId="0" applyNumberFormat="1" applyFont="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3" fillId="0" borderId="8" xfId="0" applyNumberFormat="1" applyFont="1" applyBorder="1" applyAlignment="1">
      <alignment horizontal="center"/>
    </xf>
    <xf numFmtId="2" fontId="3" fillId="0" borderId="8" xfId="0" applyNumberFormat="1" applyFont="1" applyBorder="1" applyAlignment="1">
      <alignment horizontal="center"/>
    </xf>
    <xf numFmtId="0" fontId="3" fillId="0" borderId="8" xfId="0" applyFont="1" applyBorder="1" applyAlignment="1">
      <alignment horizontal="center"/>
    </xf>
    <xf numFmtId="2" fontId="3" fillId="2" borderId="19" xfId="0" applyNumberFormat="1" applyFont="1" applyFill="1" applyBorder="1" applyAlignment="1">
      <alignment horizontal="center"/>
    </xf>
    <xf numFmtId="0" fontId="3" fillId="2" borderId="16" xfId="0" applyFont="1" applyFill="1" applyBorder="1" applyAlignment="1">
      <alignment horizontal="center"/>
    </xf>
    <xf numFmtId="0" fontId="5" fillId="2" borderId="13" xfId="0" applyFont="1" applyFill="1" applyBorder="1"/>
    <xf numFmtId="0" fontId="15" fillId="2" borderId="13" xfId="0" applyFont="1" applyFill="1" applyBorder="1"/>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0" xfId="0" applyFont="1" applyFill="1"/>
    <xf numFmtId="0" fontId="21" fillId="2" borderId="0" xfId="0" applyFont="1" applyFill="1" applyBorder="1"/>
    <xf numFmtId="0" fontId="0" fillId="0" borderId="1" xfId="0" applyBorder="1" applyAlignment="1" applyProtection="1">
      <alignment horizontal="center" vertical="center"/>
      <protection locked="0"/>
    </xf>
    <xf numFmtId="0" fontId="0" fillId="0" borderId="22" xfId="0" applyBorder="1"/>
    <xf numFmtId="0" fontId="0" fillId="0" borderId="40" xfId="0" applyBorder="1" applyAlignment="1">
      <alignment horizontal="center" vertical="center"/>
    </xf>
    <xf numFmtId="0" fontId="0" fillId="0" borderId="0" xfId="0" applyFont="1" applyBorder="1" applyAlignment="1"/>
    <xf numFmtId="1" fontId="3" fillId="0" borderId="6"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1" fontId="3" fillId="0" borderId="30" xfId="0" applyNumberFormat="1" applyFont="1" applyBorder="1" applyAlignment="1" applyProtection="1">
      <alignment horizontal="center" vertical="center"/>
    </xf>
    <xf numFmtId="1" fontId="3" fillId="0" borderId="29" xfId="0" applyNumberFormat="1" applyFont="1" applyBorder="1" applyAlignment="1" applyProtection="1">
      <alignment horizontal="center" vertical="center"/>
    </xf>
    <xf numFmtId="0" fontId="18" fillId="0" borderId="0" xfId="0" applyFont="1" applyAlignment="1">
      <alignment vertical="top" wrapText="1"/>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2" fillId="0" borderId="11" xfId="0" applyFont="1" applyBorder="1" applyAlignment="1">
      <alignment horizontal="center" vertical="center" wrapText="1"/>
    </xf>
    <xf numFmtId="0" fontId="13" fillId="2" borderId="0" xfId="0" applyFont="1" applyFill="1" applyBorder="1" applyAlignment="1">
      <alignment horizontal="left"/>
    </xf>
    <xf numFmtId="0" fontId="0" fillId="0" borderId="0" xfId="0" applyBorder="1" applyAlignment="1">
      <alignment horizontal="center"/>
    </xf>
    <xf numFmtId="0" fontId="15" fillId="0" borderId="11" xfId="0" applyFont="1" applyBorder="1" applyAlignment="1">
      <alignment horizontal="left"/>
    </xf>
    <xf numFmtId="0" fontId="0" fillId="0" borderId="0" xfId="0" applyBorder="1" applyAlignment="1">
      <alignment vertical="top" wrapText="1"/>
    </xf>
    <xf numFmtId="0" fontId="0" fillId="0" borderId="4" xfId="0" applyBorder="1" applyAlignment="1" applyProtection="1">
      <alignment horizontal="center" vertical="center"/>
      <protection locked="0"/>
    </xf>
    <xf numFmtId="0" fontId="0" fillId="0" borderId="0" xfId="0"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26" fillId="0" borderId="0" xfId="0" applyFont="1" applyProtection="1"/>
    <xf numFmtId="0" fontId="27" fillId="0" borderId="0" xfId="0" applyFont="1" applyProtection="1"/>
    <xf numFmtId="0" fontId="0" fillId="0" borderId="0" xfId="0" applyProtection="1"/>
    <xf numFmtId="0" fontId="2" fillId="0" borderId="0" xfId="0" applyFont="1" applyProtection="1"/>
    <xf numFmtId="0" fontId="2" fillId="0" borderId="0" xfId="0" applyFont="1" applyAlignment="1" applyProtection="1">
      <alignment vertical="center"/>
    </xf>
    <xf numFmtId="0" fontId="14" fillId="0" borderId="0" xfId="0" applyFont="1" applyProtection="1"/>
    <xf numFmtId="0" fontId="13" fillId="0" borderId="0" xfId="0" applyFont="1" applyProtection="1"/>
    <xf numFmtId="0" fontId="23" fillId="0" borderId="0" xfId="0" applyFont="1" applyAlignment="1" applyProtection="1">
      <alignment horizontal="left"/>
    </xf>
    <xf numFmtId="0" fontId="4" fillId="0" borderId="0" xfId="0" applyFont="1" applyProtection="1"/>
    <xf numFmtId="0" fontId="15" fillId="0" borderId="0" xfId="0" applyFont="1" applyProtection="1"/>
    <xf numFmtId="0" fontId="22" fillId="0" borderId="0" xfId="0" applyFont="1" applyAlignment="1" applyProtection="1">
      <alignment vertical="top" wrapText="1"/>
    </xf>
    <xf numFmtId="0" fontId="2" fillId="0" borderId="0" xfId="0" applyFont="1" applyAlignment="1" applyProtection="1">
      <alignment vertical="top" wrapText="1"/>
    </xf>
    <xf numFmtId="0" fontId="13" fillId="0" borderId="0" xfId="0" applyFont="1" applyAlignment="1" applyProtection="1">
      <alignment vertical="top" wrapText="1"/>
    </xf>
    <xf numFmtId="0" fontId="22" fillId="0" borderId="0" xfId="0" applyFont="1" applyAlignment="1" applyProtection="1">
      <alignment vertical="center"/>
    </xf>
    <xf numFmtId="0" fontId="0" fillId="0" borderId="0" xfId="0" applyBorder="1" applyProtection="1"/>
    <xf numFmtId="0" fontId="18" fillId="0" borderId="0" xfId="0" applyFont="1" applyAlignment="1" applyProtection="1">
      <alignment vertical="top" wrapText="1"/>
    </xf>
    <xf numFmtId="0" fontId="0" fillId="0" borderId="28" xfId="0" applyBorder="1" applyProtection="1"/>
    <xf numFmtId="0" fontId="9" fillId="0" borderId="27" xfId="0" applyFont="1" applyBorder="1" applyAlignment="1" applyProtection="1">
      <alignment horizontal="center"/>
    </xf>
    <xf numFmtId="0" fontId="3" fillId="0" borderId="27" xfId="0" applyFont="1" applyBorder="1" applyProtection="1"/>
    <xf numFmtId="0" fontId="0" fillId="0" borderId="27" xfId="0" applyBorder="1" applyProtection="1"/>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Border="1" applyAlignment="1" applyProtection="1">
      <alignment vertical="top"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0" borderId="31" xfId="0" applyBorder="1" applyProtection="1"/>
    <xf numFmtId="1" fontId="3" fillId="0" borderId="3" xfId="0" applyNumberFormat="1" applyFont="1" applyFill="1" applyBorder="1" applyAlignment="1" applyProtection="1">
      <alignment horizontal="center" vertical="center"/>
    </xf>
    <xf numFmtId="0" fontId="0" fillId="0" borderId="3" xfId="0" applyBorder="1" applyProtection="1"/>
    <xf numFmtId="1" fontId="3" fillId="0" borderId="0"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0" xfId="0" applyFont="1" applyFill="1" applyBorder="1" applyAlignment="1" applyProtection="1">
      <alignment horizontal="center"/>
    </xf>
    <xf numFmtId="0" fontId="0" fillId="0" borderId="0" xfId="0" applyBorder="1" applyAlignment="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center"/>
    </xf>
    <xf numFmtId="165" fontId="3" fillId="0" borderId="4" xfId="38" applyFont="1" applyFill="1" applyBorder="1" applyAlignment="1" applyProtection="1">
      <alignment horizontal="center" vertical="center"/>
    </xf>
    <xf numFmtId="165" fontId="3" fillId="0" borderId="4" xfId="38" applyNumberFormat="1" applyFont="1" applyFill="1" applyBorder="1" applyAlignment="1" applyProtection="1">
      <alignment horizontal="center" vertical="center"/>
    </xf>
    <xf numFmtId="166" fontId="3" fillId="0" borderId="4" xfId="0" applyNumberFormat="1" applyFont="1" applyFill="1" applyBorder="1" applyAlignment="1" applyProtection="1">
      <alignment horizontal="center"/>
    </xf>
    <xf numFmtId="165" fontId="5" fillId="0" borderId="32" xfId="38" applyFont="1" applyBorder="1" applyAlignment="1" applyProtection="1">
      <alignment horizontal="center" vertical="center"/>
    </xf>
    <xf numFmtId="0" fontId="0" fillId="0" borderId="0" xfId="0" applyFont="1" applyFill="1" applyBorder="1" applyProtection="1"/>
    <xf numFmtId="0" fontId="0" fillId="0" borderId="0" xfId="0" applyBorder="1" applyAlignment="1" applyProtection="1">
      <alignment vertical="top" wrapText="1"/>
    </xf>
    <xf numFmtId="0" fontId="3" fillId="0" borderId="27" xfId="0" applyFont="1" applyBorder="1" applyAlignment="1" applyProtection="1">
      <alignment vertical="top"/>
    </xf>
    <xf numFmtId="0" fontId="0" fillId="0" borderId="27" xfId="0" applyBorder="1" applyAlignment="1" applyProtection="1">
      <alignment vertical="top"/>
    </xf>
    <xf numFmtId="0" fontId="0" fillId="0" borderId="0" xfId="0" applyBorder="1" applyAlignment="1" applyProtection="1">
      <alignment vertical="top"/>
    </xf>
    <xf numFmtId="0" fontId="4" fillId="2" borderId="0" xfId="0" applyFont="1" applyFill="1" applyAlignment="1">
      <alignment horizontal="center" vertical="top" wrapText="1"/>
    </xf>
    <xf numFmtId="0" fontId="18" fillId="0" borderId="0" xfId="0" applyFont="1" applyAlignment="1">
      <alignment vertical="top" wrapText="1"/>
    </xf>
    <xf numFmtId="0" fontId="13" fillId="0" borderId="0" xfId="0" applyFont="1" applyFill="1" applyAlignment="1">
      <alignment horizont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14" fillId="0" borderId="13"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4" fillId="0" borderId="4"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xf>
    <xf numFmtId="0" fontId="14" fillId="0" borderId="26" xfId="0" applyFont="1" applyBorder="1" applyAlignment="1">
      <alignment horizontal="center"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wrapText="1"/>
    </xf>
    <xf numFmtId="0" fontId="2" fillId="0" borderId="9" xfId="0" applyFont="1" applyBorder="1" applyAlignment="1">
      <alignment horizontal="left" wrapText="1"/>
    </xf>
    <xf numFmtId="0" fontId="13" fillId="2" borderId="11" xfId="0" applyFont="1" applyFill="1" applyBorder="1" applyAlignment="1">
      <alignment horizontal="left"/>
    </xf>
    <xf numFmtId="0" fontId="13" fillId="2" borderId="0" xfId="0" applyFont="1" applyFill="1" applyBorder="1" applyAlignment="1">
      <alignment horizontal="left"/>
    </xf>
    <xf numFmtId="0" fontId="3" fillId="0" borderId="1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9" fillId="2" borderId="24"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0" fillId="0" borderId="0" xfId="0" applyAlignment="1" applyProtection="1">
      <alignment horizontal="left" vertical="top" wrapText="1"/>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0" fillId="0" borderId="0" xfId="0" applyBorder="1" applyAlignment="1" applyProtection="1">
      <alignment horizontal="left" vertical="top" wrapText="1"/>
    </xf>
    <xf numFmtId="0" fontId="0" fillId="0" borderId="0" xfId="0" applyBorder="1" applyAlignment="1" applyProtection="1">
      <alignment vertical="top" wrapText="1"/>
    </xf>
    <xf numFmtId="0" fontId="3" fillId="0" borderId="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0" fillId="0" borderId="3" xfId="0" applyBorder="1" applyAlignment="1" applyProtection="1">
      <alignment horizontal="left" vertical="top" wrapText="1"/>
    </xf>
    <xf numFmtId="0" fontId="3" fillId="0" borderId="5"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0" fillId="0" borderId="4" xfId="0" applyBorder="1" applyAlignment="1" applyProtection="1">
      <alignment horizontal="center" vertical="center"/>
      <protection locked="0"/>
    </xf>
    <xf numFmtId="0" fontId="13" fillId="0" borderId="27"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22" fillId="0" borderId="0" xfId="0" applyFont="1" applyAlignment="1" applyProtection="1">
      <alignment horizontal="left" vertical="top" wrapText="1"/>
    </xf>
    <xf numFmtId="0" fontId="0" fillId="0" borderId="0" xfId="0" applyFont="1" applyBorder="1" applyAlignment="1" applyProtection="1">
      <alignment horizontal="left" vertical="top" wrapText="1"/>
    </xf>
    <xf numFmtId="0" fontId="13" fillId="0" borderId="27" xfId="0" applyFont="1" applyBorder="1" applyAlignment="1" applyProtection="1">
      <alignment horizontal="center"/>
    </xf>
    <xf numFmtId="0" fontId="0" fillId="0" borderId="0" xfId="0"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9" fillId="2" borderId="5"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4" xfId="0" applyFont="1" applyFill="1" applyBorder="1" applyAlignment="1" applyProtection="1">
      <alignment horizontal="center" wrapText="1"/>
    </xf>
    <xf numFmtId="0" fontId="9" fillId="2" borderId="25" xfId="0" applyFont="1" applyFill="1" applyBorder="1" applyAlignment="1" applyProtection="1">
      <alignment horizontal="center" wrapText="1"/>
    </xf>
    <xf numFmtId="0" fontId="3" fillId="3" borderId="11" xfId="0" applyFont="1" applyFill="1" applyBorder="1" applyAlignment="1">
      <alignment horizontal="center"/>
    </xf>
    <xf numFmtId="0" fontId="3" fillId="3" borderId="0" xfId="0" applyFont="1" applyFill="1" applyBorder="1" applyAlignment="1">
      <alignment horizontal="center"/>
    </xf>
    <xf numFmtId="0" fontId="3" fillId="4" borderId="0" xfId="0" applyFont="1" applyFill="1" applyBorder="1" applyAlignment="1">
      <alignment horizontal="center"/>
    </xf>
    <xf numFmtId="0" fontId="0" fillId="0" borderId="4" xfId="0" applyBorder="1" applyAlignment="1">
      <alignment horizontal="center" vertical="center" wrapText="1"/>
    </xf>
    <xf numFmtId="0" fontId="3" fillId="2" borderId="41" xfId="0" applyFont="1" applyFill="1" applyBorder="1" applyAlignment="1">
      <alignment horizontal="left" vertical="top" wrapText="1"/>
    </xf>
    <xf numFmtId="0" fontId="19" fillId="0" borderId="24" xfId="0" applyFont="1" applyBorder="1" applyAlignment="1">
      <alignment horizontal="center"/>
    </xf>
    <xf numFmtId="0" fontId="19" fillId="0" borderId="25" xfId="0" applyFont="1" applyBorder="1" applyAlignment="1">
      <alignment horizontal="center"/>
    </xf>
    <xf numFmtId="0" fontId="0" fillId="0" borderId="0" xfId="0" applyBorder="1" applyAlignment="1">
      <alignment horizontal="left" vertical="top" wrapText="1"/>
    </xf>
    <xf numFmtId="0" fontId="3" fillId="0" borderId="0" xfId="0" applyFont="1" applyBorder="1" applyAlignment="1">
      <alignment horizontal="left"/>
    </xf>
    <xf numFmtId="0" fontId="13" fillId="2" borderId="13" xfId="0" applyFont="1" applyFill="1" applyBorder="1" applyAlignment="1">
      <alignment horizontal="center"/>
    </xf>
    <xf numFmtId="0" fontId="17" fillId="0" borderId="0"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3" fillId="0" borderId="11" xfId="0" applyFont="1" applyBorder="1" applyAlignment="1">
      <alignment horizontal="left"/>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xf numFmtId="0" fontId="3" fillId="0" borderId="0" xfId="0" applyFont="1" applyBorder="1" applyAlignment="1"/>
  </cellXfs>
  <cellStyles count="39">
    <cellStyle name="Currency" xfId="38" builtinId="4"/>
    <cellStyle name="Followed Hyperlink" xfId="12" builtinId="9" hidden="1"/>
    <cellStyle name="Followed Hyperlink" xfId="10" builtinId="9" hidden="1"/>
    <cellStyle name="Followed Hyperlink" xfId="14" builtinId="9" hidden="1"/>
    <cellStyle name="Followed Hyperlink" xfId="8" builtinId="9" hidden="1"/>
    <cellStyle name="Followed Hyperlink" xfId="24" builtinId="9" hidden="1"/>
    <cellStyle name="Followed Hyperlink" xfId="26" builtinId="9" hidden="1"/>
    <cellStyle name="Followed Hyperlink" xfId="6" builtinId="9" hidden="1"/>
    <cellStyle name="Followed Hyperlink" xfId="16" builtinId="9" hidden="1"/>
    <cellStyle name="Followed Hyperlink" xfId="2" builtinId="9" hidden="1"/>
    <cellStyle name="Followed Hyperlink" xfId="4" builtinId="9" hidden="1"/>
    <cellStyle name="Followed Hyperlink" xfId="22" builtinId="9" hidden="1"/>
    <cellStyle name="Followed Hyperlink" xfId="36" builtinId="9" hidden="1"/>
    <cellStyle name="Followed Hyperlink" xfId="34" builtinId="9" hidden="1"/>
    <cellStyle name="Followed Hyperlink" xfId="30" builtinId="9" hidden="1"/>
    <cellStyle name="Followed Hyperlink" xfId="28" builtinId="9" hidden="1"/>
    <cellStyle name="Followed Hyperlink" xfId="32" builtinId="9" hidden="1"/>
    <cellStyle name="Followed Hyperlink" xfId="18" builtinId="9" hidden="1"/>
    <cellStyle name="Followed Hyperlink" xfId="20" builtinId="9" hidden="1"/>
    <cellStyle name="Hyperlink" xfId="1" builtinId="8" hidden="1"/>
    <cellStyle name="Hyperlink" xfId="13" builtinId="8" hidden="1"/>
    <cellStyle name="Hyperlink" xfId="15" builtinId="8" hidden="1"/>
    <cellStyle name="Hyperlink" xfId="5" builtinId="8" hidden="1"/>
    <cellStyle name="Hyperlink" xfId="7" builtinId="8" hidden="1"/>
    <cellStyle name="Hyperlink" xfId="9" builtinId="8" hidden="1"/>
    <cellStyle name="Hyperlink" xfId="19" builtinId="8" hidden="1"/>
    <cellStyle name="Hyperlink" xfId="11" builtinId="8" hidden="1"/>
    <cellStyle name="Hyperlink" xfId="17" builtinId="8" hidden="1"/>
    <cellStyle name="Hyperlink" xfId="31" builtinId="8" hidden="1"/>
    <cellStyle name="Hyperlink" xfId="33" builtinId="8" hidden="1"/>
    <cellStyle name="Hyperlink" xfId="21" builtinId="8" hidden="1"/>
    <cellStyle name="Hyperlink" xfId="23" builtinId="8" hidden="1"/>
    <cellStyle name="Hyperlink" xfId="25" builtinId="8" hidden="1"/>
    <cellStyle name="Hyperlink" xfId="3" builtinId="8" hidden="1"/>
    <cellStyle name="Hyperlink" xfId="29" builtinId="8" hidden="1"/>
    <cellStyle name="Hyperlink" xfId="27" builtinId="8" hidden="1"/>
    <cellStyle name="Hyperlink" xfId="35" builtinId="8" hidden="1"/>
    <cellStyle name="Hyperlink" xfId="37"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anada.ca/en/revenue-agency/corporate/about-canada-revenue-agency-cra/travel-directive/appendix-c-meals-allowances-april-2018.html" TargetMode="External"/><Relationship Id="rId2" Type="http://schemas.openxmlformats.org/officeDocument/2006/relationships/hyperlink" Target="http://www.health.gov.on.ca/en/pro/programs/ohip/sob/physserv/sob_master20191001.pdf" TargetMode="External"/><Relationship Id="rId1" Type="http://schemas.openxmlformats.org/officeDocument/2006/relationships/hyperlink" Target="https://www.numbeo.com/taxi-fare/in/Ottawa" TargetMode="External"/><Relationship Id="rId5" Type="http://schemas.openxmlformats.org/officeDocument/2006/relationships/printerSettings" Target="../printerSettings/printerSettings3.bin"/><Relationship Id="rId4" Type="http://schemas.openxmlformats.org/officeDocument/2006/relationships/hyperlink" Target="https://www.everlance.com/blog/cra-mileage-rat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ealth.gov.on.ca/en/pro/programs/ohip/sob/physserv/sob_master20191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workbookViewId="0">
      <selection activeCell="C3" sqref="C3"/>
    </sheetView>
  </sheetViews>
  <sheetFormatPr defaultColWidth="8.85546875" defaultRowHeight="15" x14ac:dyDescent="0.25"/>
  <cols>
    <col min="1" max="1" width="17.42578125" customWidth="1"/>
    <col min="2" max="2" width="6.42578125" customWidth="1"/>
    <col min="3" max="3" width="20.85546875" customWidth="1"/>
    <col min="4" max="4" width="4.85546875" customWidth="1"/>
    <col min="5" max="5" width="13.42578125" customWidth="1"/>
    <col min="6" max="6" width="5.7109375" customWidth="1"/>
    <col min="9" max="9" width="12" customWidth="1"/>
    <col min="12" max="12" width="13.28515625" customWidth="1"/>
    <col min="14" max="14" width="17" customWidth="1"/>
    <col min="15" max="15" width="42.42578125" customWidth="1"/>
  </cols>
  <sheetData>
    <row r="1" spans="1:15" ht="21" x14ac:dyDescent="0.25">
      <c r="C1" s="2" t="s">
        <v>0</v>
      </c>
      <c r="D1" s="2"/>
      <c r="E1" s="2"/>
    </row>
    <row r="2" spans="1:15" ht="21" x14ac:dyDescent="0.25">
      <c r="C2" s="2"/>
      <c r="D2" s="2"/>
      <c r="E2" s="2"/>
    </row>
    <row r="3" spans="1:15" ht="21" x14ac:dyDescent="0.25">
      <c r="C3" s="2" t="s">
        <v>1</v>
      </c>
      <c r="D3" s="2"/>
      <c r="E3" s="2"/>
    </row>
    <row r="4" spans="1:15" ht="21" customHeight="1" x14ac:dyDescent="0.25">
      <c r="C4" s="208" t="s">
        <v>2</v>
      </c>
      <c r="D4" s="208"/>
      <c r="E4" s="208"/>
      <c r="F4" s="208"/>
      <c r="G4" s="208"/>
      <c r="H4" s="208"/>
      <c r="I4" s="208"/>
      <c r="J4" s="208"/>
      <c r="K4" s="208"/>
      <c r="L4" s="208"/>
      <c r="M4" s="208"/>
      <c r="N4" s="208"/>
      <c r="O4" s="208"/>
    </row>
    <row r="5" spans="1:15" ht="21" customHeight="1" x14ac:dyDescent="0.25">
      <c r="C5" s="208"/>
      <c r="D5" s="208"/>
      <c r="E5" s="208"/>
      <c r="F5" s="208"/>
      <c r="G5" s="208"/>
      <c r="H5" s="208"/>
      <c r="I5" s="208"/>
      <c r="J5" s="208"/>
      <c r="K5" s="208"/>
      <c r="L5" s="208"/>
      <c r="M5" s="208"/>
      <c r="N5" s="208"/>
      <c r="O5" s="208"/>
    </row>
    <row r="6" spans="1:15" ht="21" customHeight="1" x14ac:dyDescent="0.25">
      <c r="C6" s="208"/>
      <c r="D6" s="208"/>
      <c r="E6" s="208"/>
      <c r="F6" s="208"/>
      <c r="G6" s="208"/>
      <c r="H6" s="208"/>
      <c r="I6" s="208"/>
      <c r="J6" s="208"/>
      <c r="K6" s="208"/>
      <c r="L6" s="208"/>
      <c r="M6" s="208"/>
      <c r="N6" s="208"/>
      <c r="O6" s="208"/>
    </row>
    <row r="7" spans="1:15" ht="21" customHeight="1" x14ac:dyDescent="0.25">
      <c r="C7" s="208"/>
      <c r="D7" s="208"/>
      <c r="E7" s="208"/>
      <c r="F7" s="208"/>
      <c r="G7" s="208"/>
      <c r="H7" s="208"/>
      <c r="I7" s="208"/>
      <c r="J7" s="208"/>
      <c r="K7" s="208"/>
      <c r="L7" s="208"/>
      <c r="M7" s="208"/>
      <c r="N7" s="208"/>
      <c r="O7" s="208"/>
    </row>
    <row r="8" spans="1:15" ht="21" customHeight="1" x14ac:dyDescent="0.25">
      <c r="C8" s="208"/>
      <c r="D8" s="208"/>
      <c r="E8" s="208"/>
      <c r="F8" s="208"/>
      <c r="G8" s="208"/>
      <c r="H8" s="208"/>
      <c r="I8" s="208"/>
      <c r="J8" s="208"/>
      <c r="K8" s="208"/>
      <c r="L8" s="208"/>
      <c r="M8" s="208"/>
      <c r="N8" s="208"/>
      <c r="O8" s="208"/>
    </row>
    <row r="9" spans="1:15" ht="21" customHeight="1" x14ac:dyDescent="0.25">
      <c r="C9" s="208"/>
      <c r="D9" s="208"/>
      <c r="E9" s="208"/>
      <c r="F9" s="208"/>
      <c r="G9" s="208"/>
      <c r="H9" s="208"/>
      <c r="I9" s="208"/>
      <c r="J9" s="208"/>
      <c r="K9" s="208"/>
      <c r="L9" s="208"/>
      <c r="M9" s="208"/>
      <c r="N9" s="208"/>
      <c r="O9" s="208"/>
    </row>
    <row r="10" spans="1:15" ht="21" customHeight="1" x14ac:dyDescent="0.25">
      <c r="C10" s="208"/>
      <c r="D10" s="208"/>
      <c r="E10" s="208"/>
      <c r="F10" s="208"/>
      <c r="G10" s="208"/>
      <c r="H10" s="208"/>
      <c r="I10" s="208"/>
      <c r="J10" s="208"/>
      <c r="K10" s="208"/>
      <c r="L10" s="208"/>
      <c r="M10" s="208"/>
      <c r="N10" s="208"/>
      <c r="O10" s="208"/>
    </row>
    <row r="11" spans="1:15" ht="21" customHeight="1" x14ac:dyDescent="0.2">
      <c r="C11" s="148"/>
      <c r="D11" s="148"/>
      <c r="E11" s="148"/>
      <c r="F11" s="148"/>
      <c r="G11" s="148"/>
      <c r="H11" s="148"/>
      <c r="I11" s="148"/>
      <c r="J11" s="148"/>
      <c r="K11" s="148"/>
      <c r="L11" s="148"/>
      <c r="M11" s="148"/>
      <c r="N11" s="148"/>
      <c r="O11" s="148"/>
    </row>
    <row r="12" spans="1:15" ht="21" customHeight="1" x14ac:dyDescent="0.2">
      <c r="C12" s="207" t="s">
        <v>3</v>
      </c>
      <c r="D12" s="207"/>
      <c r="E12" s="207"/>
      <c r="F12" s="148"/>
      <c r="G12" s="148"/>
      <c r="H12" s="148"/>
      <c r="I12" s="148"/>
      <c r="J12" s="148"/>
      <c r="K12" s="148"/>
      <c r="L12" s="148"/>
      <c r="M12" s="148"/>
      <c r="N12" s="148"/>
      <c r="O12" s="148"/>
    </row>
    <row r="13" spans="1:15" ht="21" x14ac:dyDescent="0.25">
      <c r="B13" s="209" t="s">
        <v>4</v>
      </c>
      <c r="C13" s="209"/>
      <c r="D13" s="23"/>
      <c r="E13" s="209" t="s">
        <v>5</v>
      </c>
      <c r="F13" s="209"/>
      <c r="G13" s="209"/>
      <c r="H13" s="209"/>
      <c r="I13" s="209"/>
      <c r="J13" s="209"/>
      <c r="K13" s="209"/>
      <c r="L13" s="209"/>
      <c r="M13" s="209"/>
      <c r="N13" s="209"/>
      <c r="O13" s="209"/>
    </row>
    <row r="14" spans="1:15" ht="35.25" customHeight="1" x14ac:dyDescent="0.25">
      <c r="A14" s="210" t="s">
        <v>6</v>
      </c>
      <c r="B14" s="115">
        <v>1</v>
      </c>
      <c r="C14" s="114" t="s">
        <v>7</v>
      </c>
      <c r="D14" s="108" t="s">
        <v>8</v>
      </c>
      <c r="E14" s="217" t="s">
        <v>9</v>
      </c>
      <c r="F14" s="218"/>
      <c r="G14" s="218"/>
      <c r="H14" s="218"/>
      <c r="I14" s="218"/>
      <c r="J14" s="218"/>
      <c r="K14" s="218"/>
      <c r="L14" s="218"/>
      <c r="M14" s="218"/>
      <c r="N14" s="218"/>
      <c r="O14" s="219"/>
    </row>
    <row r="15" spans="1:15" ht="15.75" customHeight="1" x14ac:dyDescent="0.25">
      <c r="A15" s="211"/>
      <c r="B15" s="215">
        <v>2</v>
      </c>
      <c r="C15" s="220" t="s">
        <v>10</v>
      </c>
      <c r="D15" s="221" t="s">
        <v>8</v>
      </c>
      <c r="E15" s="223" t="s">
        <v>11</v>
      </c>
      <c r="F15" s="224"/>
      <c r="G15" s="224"/>
      <c r="H15" s="224"/>
      <c r="I15" s="224"/>
      <c r="J15" s="224"/>
      <c r="K15" s="224"/>
      <c r="L15" s="224"/>
      <c r="M15" s="224"/>
      <c r="N15" s="224"/>
      <c r="O15" s="225"/>
    </row>
    <row r="16" spans="1:15" ht="45.75" customHeight="1" x14ac:dyDescent="0.25">
      <c r="A16" s="212"/>
      <c r="B16" s="216"/>
      <c r="C16" s="220"/>
      <c r="D16" s="222"/>
      <c r="E16" s="226"/>
      <c r="F16" s="226"/>
      <c r="G16" s="226"/>
      <c r="H16" s="226"/>
      <c r="I16" s="226"/>
      <c r="J16" s="226"/>
      <c r="K16" s="226"/>
      <c r="L16" s="226"/>
      <c r="M16" s="226"/>
      <c r="N16" s="226"/>
      <c r="O16" s="227"/>
    </row>
    <row r="17" spans="1:17" ht="27.75" customHeight="1" x14ac:dyDescent="0.2">
      <c r="B17" s="22"/>
      <c r="C17" s="81"/>
      <c r="D17" s="21"/>
      <c r="E17" s="28"/>
      <c r="F17" s="28"/>
      <c r="G17" s="28"/>
      <c r="H17" s="28"/>
      <c r="I17" s="28"/>
      <c r="J17" s="28"/>
      <c r="K17" s="28"/>
      <c r="L17" s="28"/>
      <c r="M17" s="28"/>
      <c r="N17" s="28"/>
      <c r="O17" s="28"/>
    </row>
    <row r="18" spans="1:17" ht="16.5" customHeight="1" x14ac:dyDescent="0.2"/>
    <row r="19" spans="1:17" ht="20.100000000000001" customHeight="1" x14ac:dyDescent="0.25">
      <c r="A19" s="210" t="s">
        <v>12</v>
      </c>
      <c r="B19" s="236">
        <v>4</v>
      </c>
      <c r="C19" s="232" t="s">
        <v>13</v>
      </c>
      <c r="D19" s="108" t="s">
        <v>8</v>
      </c>
      <c r="E19" s="31" t="s">
        <v>14</v>
      </c>
      <c r="F19" s="109" t="s">
        <v>15</v>
      </c>
      <c r="G19" s="109"/>
      <c r="H19" s="109"/>
      <c r="I19" s="109"/>
      <c r="J19" s="109"/>
      <c r="K19" s="109"/>
      <c r="L19" s="109"/>
      <c r="M19" s="109"/>
      <c r="N19" s="109"/>
      <c r="O19" s="110"/>
      <c r="P19" s="20"/>
    </row>
    <row r="20" spans="1:17" ht="32.25" customHeight="1" x14ac:dyDescent="0.25">
      <c r="A20" s="211"/>
      <c r="B20" s="215"/>
      <c r="C20" s="237"/>
      <c r="D20" s="154" t="s">
        <v>8</v>
      </c>
      <c r="E20" s="30" t="s">
        <v>16</v>
      </c>
      <c r="F20" s="111" t="s">
        <v>17</v>
      </c>
      <c r="G20" s="111"/>
      <c r="H20" s="111"/>
      <c r="I20" s="111"/>
      <c r="J20" s="111"/>
      <c r="K20" s="111"/>
      <c r="L20" s="111"/>
      <c r="M20" s="111"/>
      <c r="N20" s="111"/>
      <c r="O20" s="112"/>
      <c r="P20" s="20"/>
      <c r="Q20" s="20"/>
    </row>
    <row r="21" spans="1:17" ht="32.25" customHeight="1" x14ac:dyDescent="0.25">
      <c r="A21" s="211"/>
      <c r="B21" s="215"/>
      <c r="C21" s="237"/>
      <c r="D21" s="154" t="s">
        <v>8</v>
      </c>
      <c r="E21" s="31" t="s">
        <v>18</v>
      </c>
      <c r="F21" s="111" t="s">
        <v>19</v>
      </c>
      <c r="G21" s="111"/>
      <c r="H21" s="111"/>
      <c r="I21" s="111"/>
      <c r="J21" s="111"/>
      <c r="K21" s="111"/>
      <c r="L21" s="111"/>
      <c r="M21" s="111"/>
      <c r="N21" s="111"/>
      <c r="O21" s="112"/>
      <c r="P21" s="20"/>
      <c r="Q21" s="20"/>
    </row>
    <row r="22" spans="1:17" ht="34.5" customHeight="1" x14ac:dyDescent="0.25">
      <c r="A22" s="211"/>
      <c r="B22" s="215"/>
      <c r="C22" s="237"/>
      <c r="D22" s="154" t="s">
        <v>8</v>
      </c>
      <c r="E22" s="30" t="s">
        <v>20</v>
      </c>
      <c r="F22" s="111" t="s">
        <v>21</v>
      </c>
      <c r="G22" s="111"/>
      <c r="H22" s="111"/>
      <c r="I22" s="111"/>
      <c r="J22" s="111"/>
      <c r="K22" s="111"/>
      <c r="L22" s="111"/>
      <c r="M22" s="111"/>
      <c r="N22" s="111"/>
      <c r="O22" s="112"/>
      <c r="P22" s="20"/>
      <c r="Q22" s="20"/>
    </row>
    <row r="23" spans="1:17" ht="31.5" customHeight="1" x14ac:dyDescent="0.25">
      <c r="A23" s="211"/>
      <c r="B23" s="215"/>
      <c r="C23" s="237"/>
      <c r="D23" s="154" t="s">
        <v>8</v>
      </c>
      <c r="E23" s="30" t="s">
        <v>22</v>
      </c>
      <c r="F23" s="150" t="s">
        <v>23</v>
      </c>
      <c r="G23" s="150"/>
      <c r="H23" s="150"/>
      <c r="I23" s="150"/>
      <c r="J23" s="150"/>
      <c r="K23" s="150"/>
      <c r="L23" s="150"/>
      <c r="M23" s="150"/>
      <c r="N23" s="150"/>
      <c r="O23" s="112"/>
      <c r="P23" s="20"/>
      <c r="Q23" s="20"/>
    </row>
    <row r="24" spans="1:17" ht="28.5" customHeight="1" x14ac:dyDescent="0.25">
      <c r="A24" s="211"/>
      <c r="B24" s="215"/>
      <c r="C24" s="233"/>
      <c r="D24" s="154" t="s">
        <v>8</v>
      </c>
      <c r="E24" s="30" t="s">
        <v>24</v>
      </c>
      <c r="F24" s="150" t="s">
        <v>25</v>
      </c>
      <c r="G24" s="150"/>
      <c r="H24" s="150"/>
      <c r="I24" s="150"/>
      <c r="J24" s="150"/>
      <c r="K24" s="150"/>
      <c r="L24" s="150"/>
      <c r="M24" s="150"/>
      <c r="N24" s="150"/>
      <c r="O24" s="151"/>
      <c r="P24" s="29"/>
      <c r="Q24" s="29"/>
    </row>
    <row r="25" spans="1:17" ht="20.100000000000001" customHeight="1" x14ac:dyDescent="0.25">
      <c r="A25" s="211"/>
      <c r="B25" s="24"/>
      <c r="C25" s="37"/>
      <c r="D25" s="24"/>
      <c r="E25" s="24"/>
      <c r="F25" s="113"/>
      <c r="G25" s="113"/>
      <c r="H25" s="113"/>
      <c r="I25" s="113"/>
      <c r="J25" s="113"/>
      <c r="K25" s="113"/>
      <c r="L25" s="113"/>
      <c r="M25" s="150"/>
      <c r="N25" s="150"/>
      <c r="O25" s="151"/>
      <c r="P25" s="29"/>
      <c r="Q25" s="29"/>
    </row>
    <row r="26" spans="1:17" ht="20.100000000000001" customHeight="1" x14ac:dyDescent="0.25">
      <c r="A26" s="211"/>
      <c r="B26" s="215">
        <v>5</v>
      </c>
      <c r="C26" s="232" t="s">
        <v>26</v>
      </c>
      <c r="D26" s="234" t="s">
        <v>8</v>
      </c>
      <c r="E26" s="228" t="s">
        <v>27</v>
      </c>
      <c r="F26" s="228"/>
      <c r="G26" s="228"/>
      <c r="H26" s="228"/>
      <c r="I26" s="228"/>
      <c r="J26" s="228"/>
      <c r="K26" s="228"/>
      <c r="L26" s="228"/>
      <c r="M26" s="228"/>
      <c r="N26" s="228"/>
      <c r="O26" s="229"/>
    </row>
    <row r="27" spans="1:17" ht="20.100000000000001" customHeight="1" x14ac:dyDescent="0.25">
      <c r="A27" s="212"/>
      <c r="B27" s="216"/>
      <c r="C27" s="233"/>
      <c r="D27" s="235"/>
      <c r="E27" s="230"/>
      <c r="F27" s="230"/>
      <c r="G27" s="230"/>
      <c r="H27" s="230"/>
      <c r="I27" s="230"/>
      <c r="J27" s="230"/>
      <c r="K27" s="230"/>
      <c r="L27" s="230"/>
      <c r="M27" s="230"/>
      <c r="N27" s="230"/>
      <c r="O27" s="231"/>
    </row>
    <row r="28" spans="1:17" ht="20.100000000000001" customHeight="1" x14ac:dyDescent="0.25">
      <c r="B28" s="107"/>
      <c r="C28" s="80"/>
      <c r="D28" s="82"/>
      <c r="E28" s="29"/>
      <c r="F28" s="29"/>
      <c r="G28" s="29"/>
      <c r="H28" s="29"/>
      <c r="I28" s="29"/>
      <c r="J28" s="29"/>
      <c r="K28" s="29"/>
      <c r="L28" s="29"/>
      <c r="M28" s="29"/>
      <c r="N28" s="29"/>
      <c r="O28" s="29"/>
    </row>
    <row r="29" spans="1:17" ht="20.100000000000001" customHeight="1" x14ac:dyDescent="0.25">
      <c r="B29" s="107"/>
      <c r="C29" s="213" t="s">
        <v>28</v>
      </c>
      <c r="D29" s="214"/>
      <c r="E29" s="214"/>
      <c r="F29" s="149"/>
      <c r="G29" s="149"/>
      <c r="H29" s="149"/>
      <c r="I29" s="149"/>
      <c r="J29" s="149"/>
      <c r="K29" s="149"/>
      <c r="L29" s="149"/>
      <c r="M29" s="149"/>
      <c r="N29" s="86"/>
      <c r="O29" s="29"/>
    </row>
    <row r="30" spans="1:17" ht="20.100000000000001" customHeight="1" x14ac:dyDescent="0.25">
      <c r="B30" s="107"/>
      <c r="C30" s="238" t="s">
        <v>29</v>
      </c>
      <c r="D30" s="239"/>
      <c r="E30" s="239"/>
      <c r="F30" s="239"/>
      <c r="G30" s="239"/>
      <c r="H30" s="239"/>
      <c r="I30" s="239"/>
      <c r="J30" s="239"/>
      <c r="K30" s="239"/>
      <c r="L30" s="239"/>
      <c r="M30" s="239"/>
      <c r="N30" s="240"/>
      <c r="O30" s="29"/>
    </row>
    <row r="31" spans="1:17" ht="20.100000000000001" customHeight="1" x14ac:dyDescent="0.25">
      <c r="B31" s="107"/>
      <c r="C31" s="238"/>
      <c r="D31" s="239"/>
      <c r="E31" s="239"/>
      <c r="F31" s="239"/>
      <c r="G31" s="239"/>
      <c r="H31" s="239"/>
      <c r="I31" s="239"/>
      <c r="J31" s="239"/>
      <c r="K31" s="239"/>
      <c r="L31" s="239"/>
      <c r="M31" s="239"/>
      <c r="N31" s="240"/>
      <c r="O31" s="29"/>
    </row>
    <row r="32" spans="1:17" ht="20.100000000000001" customHeight="1" x14ac:dyDescent="0.25">
      <c r="C32" s="152"/>
      <c r="D32" s="87"/>
      <c r="E32" s="150"/>
      <c r="F32" s="150"/>
      <c r="G32" s="150"/>
      <c r="H32" s="150"/>
      <c r="I32" s="150"/>
      <c r="J32" s="150"/>
      <c r="K32" s="150"/>
      <c r="L32" s="150"/>
      <c r="M32" s="88"/>
      <c r="N32" s="35"/>
    </row>
    <row r="33" spans="1:14" ht="12.95" customHeight="1" x14ac:dyDescent="0.3">
      <c r="A33" s="9"/>
      <c r="B33" s="9"/>
      <c r="C33" s="89" t="s">
        <v>30</v>
      </c>
      <c r="D33" s="90"/>
      <c r="E33" s="91"/>
      <c r="F33" s="91"/>
      <c r="G33" s="42"/>
      <c r="H33" s="24"/>
      <c r="I33" s="88"/>
      <c r="J33" s="88"/>
      <c r="K33" s="88"/>
      <c r="L33" s="88"/>
      <c r="M33" s="24"/>
      <c r="N33" s="35"/>
    </row>
    <row r="34" spans="1:14" ht="15.75" x14ac:dyDescent="0.25">
      <c r="C34" s="92" t="s">
        <v>31</v>
      </c>
      <c r="D34" s="18"/>
      <c r="E34" s="18"/>
      <c r="F34" s="18"/>
      <c r="G34" s="18"/>
      <c r="H34" s="18"/>
      <c r="I34" s="18"/>
      <c r="J34" s="18"/>
      <c r="K34" s="71"/>
      <c r="L34" s="18"/>
      <c r="M34" s="18"/>
      <c r="N34" s="93"/>
    </row>
    <row r="35" spans="1:14" ht="15.75" customHeight="1" x14ac:dyDescent="0.25">
      <c r="C35" s="94" t="s">
        <v>32</v>
      </c>
      <c r="D35" s="18"/>
      <c r="E35" s="18"/>
      <c r="F35" s="18"/>
      <c r="G35" s="18"/>
      <c r="H35" s="18"/>
      <c r="I35" s="18"/>
      <c r="J35" s="18"/>
      <c r="K35" s="18"/>
      <c r="L35" s="71"/>
      <c r="M35" s="18"/>
      <c r="N35" s="93"/>
    </row>
    <row r="36" spans="1:14" ht="15.75" customHeight="1" x14ac:dyDescent="0.25">
      <c r="C36" s="94"/>
      <c r="D36" s="18"/>
      <c r="E36" s="18"/>
      <c r="F36" s="18"/>
      <c r="G36" s="18"/>
      <c r="H36" s="18"/>
      <c r="I36" s="18"/>
      <c r="J36" s="18"/>
      <c r="K36" s="18"/>
      <c r="L36" s="18"/>
      <c r="M36" s="18"/>
      <c r="N36" s="93"/>
    </row>
    <row r="37" spans="1:14" ht="15.75" customHeight="1" x14ac:dyDescent="0.25">
      <c r="C37" s="92" t="s">
        <v>33</v>
      </c>
      <c r="D37" s="18"/>
      <c r="E37" s="18"/>
      <c r="F37" s="18"/>
      <c r="G37" s="18"/>
      <c r="H37" s="18"/>
      <c r="I37" s="19"/>
      <c r="J37" s="18"/>
      <c r="K37" s="18"/>
      <c r="L37" s="18"/>
      <c r="M37" s="18"/>
      <c r="N37" s="93"/>
    </row>
    <row r="38" spans="1:14" ht="15.75" customHeight="1" x14ac:dyDescent="0.25">
      <c r="C38" s="94" t="s">
        <v>34</v>
      </c>
      <c r="D38" s="18"/>
      <c r="E38" s="18"/>
      <c r="F38" s="18"/>
      <c r="G38" s="18"/>
      <c r="H38" s="18"/>
      <c r="I38" s="18"/>
      <c r="J38" s="18"/>
      <c r="K38" s="18"/>
      <c r="L38" s="18"/>
      <c r="M38" s="18"/>
      <c r="N38" s="93"/>
    </row>
    <row r="39" spans="1:14" ht="15.75" customHeight="1" x14ac:dyDescent="0.25">
      <c r="C39" s="94" t="s">
        <v>35</v>
      </c>
      <c r="D39" s="18"/>
      <c r="E39" s="18"/>
      <c r="F39" s="18"/>
      <c r="G39" s="18"/>
      <c r="H39" s="18"/>
      <c r="I39" s="18"/>
      <c r="J39" s="18"/>
      <c r="K39" s="18"/>
      <c r="L39" s="18"/>
      <c r="M39" s="18"/>
      <c r="N39" s="93"/>
    </row>
    <row r="40" spans="1:14" ht="15.75" customHeight="1" thickBot="1" x14ac:dyDescent="0.3">
      <c r="C40" s="95" t="s">
        <v>36</v>
      </c>
      <c r="D40" s="85"/>
      <c r="E40" s="85"/>
      <c r="F40" s="85"/>
      <c r="G40" s="85"/>
      <c r="H40" s="85"/>
      <c r="I40" s="85"/>
      <c r="J40" s="85"/>
      <c r="K40" s="85"/>
      <c r="L40" s="85"/>
      <c r="M40" s="85"/>
      <c r="N40" s="96"/>
    </row>
    <row r="41" spans="1:14" ht="16.5" customHeight="1" x14ac:dyDescent="0.25">
      <c r="C41" s="36"/>
      <c r="D41" s="24"/>
      <c r="E41" s="24"/>
      <c r="F41" s="24"/>
      <c r="G41" s="24"/>
      <c r="H41" s="24"/>
      <c r="I41" s="24"/>
      <c r="J41" s="24"/>
      <c r="K41" s="24"/>
      <c r="L41" s="24"/>
      <c r="M41" s="24"/>
      <c r="N41" s="35"/>
    </row>
    <row r="42" spans="1:14" ht="18.75" x14ac:dyDescent="0.3">
      <c r="C42" s="247" t="s">
        <v>37</v>
      </c>
      <c r="D42" s="248"/>
      <c r="E42" s="248"/>
      <c r="F42" s="24"/>
      <c r="G42" s="24"/>
      <c r="H42" s="24"/>
      <c r="I42" s="24"/>
      <c r="J42" s="24"/>
      <c r="K42" s="24"/>
      <c r="L42" s="24"/>
      <c r="M42" s="24"/>
      <c r="N42" s="35"/>
    </row>
    <row r="43" spans="1:14" ht="17.25" customHeight="1" x14ac:dyDescent="0.25">
      <c r="C43" s="92" t="s">
        <v>38</v>
      </c>
      <c r="D43" s="71"/>
      <c r="E43" s="71"/>
      <c r="F43" s="71"/>
      <c r="G43" s="71"/>
      <c r="H43" s="71"/>
      <c r="I43" s="71"/>
      <c r="J43" s="71"/>
      <c r="K43" s="71"/>
      <c r="L43" s="71"/>
      <c r="M43" s="71"/>
      <c r="N43" s="93"/>
    </row>
    <row r="44" spans="1:14" ht="14.1" customHeight="1" x14ac:dyDescent="0.25">
      <c r="C44" s="92"/>
      <c r="D44" s="71"/>
      <c r="E44" s="71"/>
      <c r="F44" s="71"/>
      <c r="G44" s="71"/>
      <c r="H44" s="71"/>
      <c r="I44" s="71"/>
      <c r="J44" s="71"/>
      <c r="K44" s="71"/>
      <c r="L44" s="71"/>
      <c r="M44" s="71"/>
      <c r="N44" s="93"/>
    </row>
    <row r="45" spans="1:14" ht="15.75" customHeight="1" x14ac:dyDescent="0.25">
      <c r="C45" s="92" t="s">
        <v>39</v>
      </c>
      <c r="D45" s="71"/>
      <c r="E45" s="71"/>
      <c r="F45" s="71"/>
      <c r="G45" s="71"/>
      <c r="H45" s="71"/>
      <c r="I45" s="71"/>
      <c r="J45" s="71"/>
      <c r="K45" s="71"/>
      <c r="L45" s="71"/>
      <c r="M45" s="71"/>
      <c r="N45" s="93"/>
    </row>
    <row r="46" spans="1:14" ht="14.1" customHeight="1" x14ac:dyDescent="0.25">
      <c r="C46" s="92"/>
      <c r="D46" s="71"/>
      <c r="E46" s="71"/>
      <c r="F46" s="71"/>
      <c r="G46" s="71"/>
      <c r="H46" s="71"/>
      <c r="I46" s="71"/>
      <c r="J46" s="71"/>
      <c r="K46" s="71"/>
      <c r="L46" s="71"/>
      <c r="M46" s="18"/>
      <c r="N46" s="93"/>
    </row>
    <row r="47" spans="1:14" ht="14.1" customHeight="1" x14ac:dyDescent="0.25">
      <c r="C47" s="92" t="s">
        <v>40</v>
      </c>
      <c r="D47" s="71"/>
      <c r="E47" s="71"/>
      <c r="F47" s="71"/>
      <c r="G47" s="71"/>
      <c r="H47" s="71"/>
      <c r="I47" s="71"/>
      <c r="J47" s="71"/>
      <c r="K47" s="71"/>
      <c r="L47" s="71"/>
      <c r="M47" s="71"/>
      <c r="N47" s="93"/>
    </row>
    <row r="48" spans="1:14" ht="14.1" customHeight="1" x14ac:dyDescent="0.25">
      <c r="C48" s="97"/>
      <c r="D48" s="71"/>
      <c r="E48" s="71"/>
      <c r="F48" s="71"/>
      <c r="G48" s="71"/>
      <c r="H48" s="71"/>
      <c r="I48" s="71"/>
      <c r="J48" s="71"/>
      <c r="K48" s="71"/>
      <c r="L48" s="71"/>
      <c r="M48" s="71"/>
      <c r="N48" s="93"/>
    </row>
    <row r="49" spans="1:14" ht="14.1" customHeight="1" x14ac:dyDescent="0.25">
      <c r="C49" s="92" t="s">
        <v>41</v>
      </c>
      <c r="D49" s="71"/>
      <c r="E49" s="71"/>
      <c r="F49" s="71"/>
      <c r="G49" s="71"/>
      <c r="H49" s="71"/>
      <c r="I49" s="71"/>
      <c r="J49" s="71"/>
      <c r="K49" s="71"/>
      <c r="L49" s="71"/>
      <c r="M49" s="71"/>
      <c r="N49" s="93"/>
    </row>
    <row r="50" spans="1:14" ht="14.1" customHeight="1" x14ac:dyDescent="0.25">
      <c r="C50" s="92"/>
      <c r="D50" s="71"/>
      <c r="E50" s="71"/>
      <c r="F50" s="71"/>
      <c r="G50" s="71"/>
      <c r="H50" s="71"/>
      <c r="I50" s="71"/>
      <c r="J50" s="71"/>
      <c r="K50" s="71"/>
      <c r="L50" s="71"/>
      <c r="M50" s="71"/>
      <c r="N50" s="93"/>
    </row>
    <row r="51" spans="1:14" ht="14.1" customHeight="1" x14ac:dyDescent="0.25">
      <c r="C51" s="92" t="s">
        <v>42</v>
      </c>
      <c r="D51" s="71"/>
      <c r="E51" s="71"/>
      <c r="F51" s="71"/>
      <c r="G51" s="71"/>
      <c r="H51" s="71"/>
      <c r="I51" s="71"/>
      <c r="J51" s="71"/>
      <c r="K51" s="71"/>
      <c r="L51" s="71"/>
      <c r="M51" s="71"/>
      <c r="N51" s="93"/>
    </row>
    <row r="52" spans="1:14" ht="14.1" customHeight="1" x14ac:dyDescent="0.25">
      <c r="C52" s="97"/>
      <c r="D52" s="71"/>
      <c r="E52" s="71"/>
      <c r="F52" s="71"/>
      <c r="G52" s="71"/>
      <c r="H52" s="71"/>
      <c r="I52" s="71"/>
      <c r="J52" s="71"/>
      <c r="K52" s="71"/>
      <c r="L52" s="71"/>
      <c r="M52" s="71"/>
      <c r="N52" s="93"/>
    </row>
    <row r="53" spans="1:14" ht="15" customHeight="1" x14ac:dyDescent="0.25">
      <c r="C53" s="98" t="s">
        <v>43</v>
      </c>
      <c r="D53" s="99"/>
      <c r="E53" s="99"/>
      <c r="F53" s="99"/>
      <c r="G53" s="99"/>
      <c r="H53" s="99"/>
      <c r="I53" s="99"/>
      <c r="J53" s="99"/>
      <c r="K53" s="99"/>
      <c r="L53" s="99"/>
      <c r="M53" s="99"/>
      <c r="N53" s="100"/>
    </row>
    <row r="54" spans="1:14" ht="15.75" x14ac:dyDescent="0.25">
      <c r="C54" s="19"/>
      <c r="D54" s="71"/>
      <c r="E54" s="71"/>
      <c r="F54" s="71"/>
      <c r="G54" s="71"/>
      <c r="H54" s="71"/>
      <c r="I54" s="71"/>
      <c r="J54" s="71"/>
      <c r="K54" s="71"/>
      <c r="L54" s="71"/>
      <c r="M54" s="71"/>
      <c r="N54" s="71"/>
    </row>
    <row r="56" spans="1:14" ht="18.75" customHeight="1" x14ac:dyDescent="0.25">
      <c r="A56" s="54"/>
      <c r="B56" s="33"/>
      <c r="C56" s="214" t="s">
        <v>44</v>
      </c>
      <c r="D56" s="214"/>
      <c r="E56" s="214"/>
      <c r="F56" s="149"/>
      <c r="G56" s="149"/>
      <c r="H56" s="149"/>
      <c r="I56" s="149"/>
      <c r="J56" s="149"/>
      <c r="K56" s="149"/>
      <c r="L56" s="149"/>
      <c r="M56" s="149"/>
      <c r="N56" s="86"/>
    </row>
    <row r="57" spans="1:14" ht="19.5" customHeight="1" x14ac:dyDescent="0.25">
      <c r="A57" s="36"/>
      <c r="B57" s="24"/>
      <c r="C57" s="239" t="s">
        <v>45</v>
      </c>
      <c r="D57" s="239"/>
      <c r="E57" s="239"/>
      <c r="F57" s="239"/>
      <c r="G57" s="239"/>
      <c r="H57" s="239"/>
      <c r="I57" s="239"/>
      <c r="J57" s="239"/>
      <c r="K57" s="239"/>
      <c r="L57" s="239"/>
      <c r="M57" s="239"/>
      <c r="N57" s="240"/>
    </row>
    <row r="58" spans="1:14" ht="15" customHeight="1" x14ac:dyDescent="0.25">
      <c r="A58" s="36"/>
      <c r="B58" s="24"/>
      <c r="C58" s="239"/>
      <c r="D58" s="239"/>
      <c r="E58" s="239"/>
      <c r="F58" s="239"/>
      <c r="G58" s="239"/>
      <c r="H58" s="239"/>
      <c r="I58" s="239"/>
      <c r="J58" s="239"/>
      <c r="K58" s="239"/>
      <c r="L58" s="239"/>
      <c r="M58" s="239"/>
      <c r="N58" s="240"/>
    </row>
    <row r="59" spans="1:14" ht="27" customHeight="1" x14ac:dyDescent="0.25">
      <c r="A59" s="36"/>
      <c r="B59" s="24"/>
      <c r="C59" s="239"/>
      <c r="D59" s="239"/>
      <c r="E59" s="239"/>
      <c r="F59" s="239"/>
      <c r="G59" s="239"/>
      <c r="H59" s="239"/>
      <c r="I59" s="239"/>
      <c r="J59" s="239"/>
      <c r="K59" s="239"/>
      <c r="L59" s="239"/>
      <c r="M59" s="239"/>
      <c r="N59" s="240"/>
    </row>
    <row r="60" spans="1:14" ht="13.5" customHeight="1" x14ac:dyDescent="0.25">
      <c r="A60" s="36"/>
      <c r="B60" s="24"/>
      <c r="C60" s="83"/>
      <c r="D60" s="83"/>
      <c r="E60" s="83"/>
      <c r="F60" s="83"/>
      <c r="G60" s="83"/>
      <c r="H60" s="83"/>
      <c r="I60" s="83"/>
      <c r="J60" s="83"/>
      <c r="K60" s="83"/>
      <c r="L60" s="83"/>
      <c r="M60" s="83"/>
      <c r="N60" s="101"/>
    </row>
    <row r="61" spans="1:14" ht="13.5" customHeight="1" x14ac:dyDescent="0.3">
      <c r="A61" s="36"/>
      <c r="B61" s="24"/>
      <c r="C61" s="90" t="s">
        <v>46</v>
      </c>
      <c r="D61" s="90"/>
      <c r="E61" s="91"/>
      <c r="F61" s="91"/>
      <c r="G61" s="42"/>
      <c r="H61" s="83"/>
      <c r="I61" s="83"/>
      <c r="J61" s="83"/>
      <c r="K61" s="83"/>
      <c r="L61" s="83"/>
      <c r="M61" s="83"/>
      <c r="N61" s="101"/>
    </row>
    <row r="62" spans="1:14" ht="18.75" customHeight="1" x14ac:dyDescent="0.25">
      <c r="A62" s="241" t="s">
        <v>47</v>
      </c>
      <c r="B62" s="242"/>
      <c r="C62" s="6" t="s">
        <v>48</v>
      </c>
      <c r="D62" s="24"/>
      <c r="E62" s="24"/>
      <c r="F62" s="24"/>
      <c r="G62" s="24"/>
      <c r="H62" s="24"/>
      <c r="I62" s="24"/>
      <c r="J62" s="24"/>
      <c r="K62" s="24"/>
      <c r="L62" s="24"/>
      <c r="M62" s="7"/>
      <c r="N62" s="35"/>
    </row>
    <row r="63" spans="1:14" ht="15" customHeight="1" x14ac:dyDescent="0.25">
      <c r="A63" s="241"/>
      <c r="B63" s="242"/>
      <c r="C63" s="245" t="s">
        <v>49</v>
      </c>
      <c r="D63" s="245"/>
      <c r="E63" s="245"/>
      <c r="F63" s="245"/>
      <c r="G63" s="245"/>
      <c r="H63" s="245"/>
      <c r="I63" s="245"/>
      <c r="J63" s="245"/>
      <c r="K63" s="245"/>
      <c r="L63" s="245"/>
      <c r="M63" s="245"/>
      <c r="N63" s="246"/>
    </row>
    <row r="64" spans="1:14" ht="15" customHeight="1" x14ac:dyDescent="0.25">
      <c r="A64" s="241"/>
      <c r="B64" s="242"/>
      <c r="C64" s="7" t="s">
        <v>50</v>
      </c>
      <c r="D64" s="7"/>
      <c r="E64" s="7"/>
      <c r="F64" s="7"/>
      <c r="G64" s="7"/>
      <c r="H64" s="7"/>
      <c r="I64" s="7"/>
      <c r="J64" s="7"/>
      <c r="K64" s="7"/>
      <c r="L64" s="7"/>
      <c r="M64" s="7"/>
      <c r="N64" s="35"/>
    </row>
    <row r="65" spans="1:14" ht="15" customHeight="1" x14ac:dyDescent="0.25">
      <c r="A65" s="241"/>
      <c r="B65" s="242"/>
      <c r="C65" s="7" t="s">
        <v>51</v>
      </c>
      <c r="D65" s="7"/>
      <c r="E65" s="7"/>
      <c r="F65" s="7"/>
      <c r="G65" s="7"/>
      <c r="H65" s="7"/>
      <c r="I65" s="7"/>
      <c r="J65" s="7"/>
      <c r="K65" s="7"/>
      <c r="L65" s="7"/>
      <c r="M65" s="7"/>
      <c r="N65" s="35"/>
    </row>
    <row r="66" spans="1:14" ht="15" customHeight="1" x14ac:dyDescent="0.25">
      <c r="A66" s="241"/>
      <c r="B66" s="242"/>
      <c r="C66" s="7"/>
      <c r="D66" s="7"/>
      <c r="E66" s="7"/>
      <c r="F66" s="7"/>
      <c r="G66" s="7"/>
      <c r="H66" s="7"/>
      <c r="I66" s="7"/>
      <c r="J66" s="7"/>
      <c r="K66" s="7"/>
      <c r="L66" s="7"/>
      <c r="M66" s="7"/>
      <c r="N66" s="35"/>
    </row>
    <row r="67" spans="1:14" ht="15" customHeight="1" x14ac:dyDescent="0.25">
      <c r="A67" s="241"/>
      <c r="B67" s="242"/>
      <c r="C67" s="6" t="s">
        <v>52</v>
      </c>
      <c r="D67" s="7"/>
      <c r="E67" s="7"/>
      <c r="F67" s="7"/>
      <c r="G67" s="7"/>
      <c r="H67" s="7"/>
      <c r="I67" s="7"/>
      <c r="J67" s="7"/>
      <c r="K67" s="7"/>
      <c r="L67" s="7"/>
      <c r="M67" s="7"/>
      <c r="N67" s="35"/>
    </row>
    <row r="68" spans="1:14" ht="15" customHeight="1" thickBot="1" x14ac:dyDescent="0.3">
      <c r="A68" s="243"/>
      <c r="B68" s="244"/>
      <c r="C68" s="8" t="s">
        <v>53</v>
      </c>
      <c r="D68" s="8"/>
      <c r="E68" s="8"/>
      <c r="F68" s="8"/>
      <c r="G68" s="8"/>
      <c r="H68" s="8"/>
      <c r="I68" s="8"/>
      <c r="J68" s="8"/>
      <c r="K68" s="8"/>
      <c r="L68" s="8"/>
      <c r="M68" s="8"/>
      <c r="N68" s="102"/>
    </row>
    <row r="69" spans="1:14" ht="15" customHeight="1" x14ac:dyDescent="0.25">
      <c r="A69" s="103"/>
      <c r="B69" s="4"/>
      <c r="C69" s="7"/>
      <c r="D69" s="7"/>
      <c r="E69" s="7"/>
      <c r="F69" s="7"/>
      <c r="G69" s="7"/>
      <c r="H69" s="7"/>
      <c r="I69" s="7"/>
      <c r="J69" s="7"/>
      <c r="K69" s="7"/>
      <c r="L69" s="7"/>
      <c r="M69" s="7"/>
      <c r="N69" s="35"/>
    </row>
    <row r="70" spans="1:14" ht="15" customHeight="1" x14ac:dyDescent="0.25">
      <c r="A70" s="241" t="s">
        <v>54</v>
      </c>
      <c r="B70" s="242"/>
      <c r="C70" s="6" t="s">
        <v>55</v>
      </c>
      <c r="D70" s="7"/>
      <c r="E70" s="7"/>
      <c r="F70" s="7"/>
      <c r="G70" s="7"/>
      <c r="H70" s="7"/>
      <c r="I70" s="7"/>
      <c r="J70" s="7"/>
      <c r="K70" s="7"/>
      <c r="L70" s="7"/>
      <c r="M70" s="7"/>
      <c r="N70" s="35"/>
    </row>
    <row r="71" spans="1:14" ht="15" customHeight="1" x14ac:dyDescent="0.25">
      <c r="A71" s="241"/>
      <c r="B71" s="242"/>
      <c r="C71" s="7" t="s">
        <v>56</v>
      </c>
      <c r="D71" s="7"/>
      <c r="E71" s="7"/>
      <c r="F71" s="7"/>
      <c r="G71" s="7"/>
      <c r="H71" s="7"/>
      <c r="I71" s="7"/>
      <c r="J71" s="7"/>
      <c r="K71" s="7"/>
      <c r="L71" s="7"/>
      <c r="M71" s="7"/>
      <c r="N71" s="35"/>
    </row>
    <row r="72" spans="1:14" ht="15" customHeight="1" thickBot="1" x14ac:dyDescent="0.3">
      <c r="A72" s="243"/>
      <c r="B72" s="244"/>
      <c r="C72" s="8" t="s">
        <v>57</v>
      </c>
      <c r="D72" s="8"/>
      <c r="E72" s="8"/>
      <c r="F72" s="8"/>
      <c r="G72" s="8"/>
      <c r="H72" s="8"/>
      <c r="I72" s="8"/>
      <c r="J72" s="8"/>
      <c r="K72" s="8"/>
      <c r="L72" s="8"/>
      <c r="M72" s="8"/>
      <c r="N72" s="102"/>
    </row>
    <row r="73" spans="1:14" ht="21" customHeight="1" x14ac:dyDescent="0.25">
      <c r="A73" s="103"/>
      <c r="B73" s="4"/>
      <c r="C73" s="24"/>
      <c r="D73" s="7"/>
      <c r="E73" s="7"/>
      <c r="F73" s="7"/>
      <c r="G73" s="7"/>
      <c r="H73" s="7"/>
      <c r="I73" s="7"/>
      <c r="J73" s="7"/>
      <c r="K73" s="7"/>
      <c r="L73" s="7"/>
      <c r="M73" s="7"/>
      <c r="N73" s="35"/>
    </row>
    <row r="74" spans="1:14" ht="15" customHeight="1" x14ac:dyDescent="0.3">
      <c r="A74" s="36"/>
      <c r="B74" s="24"/>
      <c r="C74" s="248" t="s">
        <v>58</v>
      </c>
      <c r="D74" s="248"/>
      <c r="E74" s="248"/>
      <c r="F74" s="24"/>
      <c r="G74" s="24"/>
      <c r="H74" s="24"/>
      <c r="I74" s="24"/>
      <c r="J74" s="24"/>
      <c r="K74" s="24"/>
      <c r="L74" s="24"/>
      <c r="M74" s="24"/>
      <c r="N74" s="35"/>
    </row>
    <row r="75" spans="1:14" ht="16.5" customHeight="1" x14ac:dyDescent="0.25">
      <c r="A75" s="241" t="s">
        <v>59</v>
      </c>
      <c r="B75" s="242"/>
      <c r="C75" s="6" t="s">
        <v>60</v>
      </c>
      <c r="D75" s="24"/>
      <c r="E75" s="24"/>
      <c r="F75" s="24"/>
      <c r="G75" s="24"/>
      <c r="H75" s="24"/>
      <c r="I75" s="24"/>
      <c r="J75" s="24"/>
      <c r="K75" s="24"/>
      <c r="L75" s="24"/>
      <c r="M75" s="24"/>
      <c r="N75" s="35"/>
    </row>
    <row r="76" spans="1:14" ht="16.5" customHeight="1" x14ac:dyDescent="0.25">
      <c r="A76" s="241"/>
      <c r="B76" s="242"/>
      <c r="C76" s="24"/>
      <c r="D76" s="24"/>
      <c r="E76" s="24"/>
      <c r="F76" s="24"/>
      <c r="G76" s="24"/>
      <c r="H76" s="24"/>
      <c r="I76" s="24"/>
      <c r="J76" s="24"/>
      <c r="K76" s="24"/>
      <c r="L76" s="24"/>
      <c r="M76" s="24"/>
      <c r="N76" s="35"/>
    </row>
    <row r="77" spans="1:14" ht="15.75" x14ac:dyDescent="0.25">
      <c r="A77" s="241"/>
      <c r="B77" s="242"/>
      <c r="C77" s="6" t="s">
        <v>61</v>
      </c>
      <c r="D77" s="24"/>
      <c r="E77" s="24"/>
      <c r="F77" s="24"/>
      <c r="G77" s="24"/>
      <c r="H77" s="24"/>
      <c r="I77" s="24"/>
      <c r="J77" s="24"/>
      <c r="K77" s="24"/>
      <c r="L77" s="24"/>
      <c r="M77" s="24"/>
      <c r="N77" s="35"/>
    </row>
    <row r="78" spans="1:14" ht="15" customHeight="1" x14ac:dyDescent="0.25">
      <c r="A78" s="241"/>
      <c r="B78" s="242"/>
      <c r="C78" s="24"/>
      <c r="D78" s="24"/>
      <c r="E78" s="24"/>
      <c r="F78" s="24"/>
      <c r="G78" s="24"/>
      <c r="H78" s="24"/>
      <c r="I78" s="24"/>
      <c r="J78" s="24"/>
      <c r="K78" s="24"/>
      <c r="L78" s="24"/>
      <c r="M78" s="24"/>
      <c r="N78" s="35"/>
    </row>
    <row r="79" spans="1:14" ht="15.75" x14ac:dyDescent="0.25">
      <c r="A79" s="241"/>
      <c r="B79" s="242"/>
      <c r="C79" s="6" t="s">
        <v>62</v>
      </c>
      <c r="D79" s="24"/>
      <c r="E79" s="24"/>
      <c r="F79" s="24"/>
      <c r="G79" s="24"/>
      <c r="H79" s="24"/>
      <c r="I79" s="24"/>
      <c r="J79" s="24"/>
      <c r="K79" s="24"/>
      <c r="L79" s="24"/>
      <c r="M79" s="24"/>
      <c r="N79" s="35"/>
    </row>
    <row r="80" spans="1:14" ht="15.75" customHeight="1" x14ac:dyDescent="0.25">
      <c r="A80" s="241"/>
      <c r="B80" s="242"/>
      <c r="C80" s="6"/>
      <c r="D80" s="24"/>
      <c r="E80" s="24"/>
      <c r="F80" s="24"/>
      <c r="G80" s="24"/>
      <c r="H80" s="24"/>
      <c r="I80" s="24"/>
      <c r="J80" s="24"/>
      <c r="K80" s="24"/>
      <c r="L80" s="24"/>
      <c r="M80" s="24"/>
      <c r="N80" s="35"/>
    </row>
    <row r="81" spans="1:14" ht="15.75" x14ac:dyDescent="0.25">
      <c r="A81" s="241"/>
      <c r="B81" s="242"/>
      <c r="C81" s="6" t="s">
        <v>63</v>
      </c>
      <c r="D81" s="24"/>
      <c r="E81" s="24"/>
      <c r="F81" s="24"/>
      <c r="G81" s="24"/>
      <c r="H81" s="24"/>
      <c r="I81" s="24"/>
      <c r="J81" s="24"/>
      <c r="K81" s="24"/>
      <c r="L81" s="24"/>
      <c r="M81" s="24"/>
      <c r="N81" s="35"/>
    </row>
    <row r="82" spans="1:14" x14ac:dyDescent="0.25">
      <c r="A82" s="36"/>
      <c r="B82" s="24"/>
      <c r="C82" s="24"/>
      <c r="D82" s="24"/>
      <c r="E82" s="24"/>
      <c r="F82" s="24"/>
      <c r="G82" s="24"/>
      <c r="H82" s="24"/>
      <c r="I82" s="24"/>
      <c r="J82" s="24"/>
      <c r="K82" s="24"/>
      <c r="L82" s="24"/>
      <c r="M82" s="24"/>
      <c r="N82" s="35"/>
    </row>
    <row r="83" spans="1:14" ht="15.75" customHeight="1" x14ac:dyDescent="0.25">
      <c r="A83" s="241" t="s">
        <v>64</v>
      </c>
      <c r="B83" s="242"/>
      <c r="C83" s="6" t="s">
        <v>65</v>
      </c>
      <c r="D83" s="24"/>
      <c r="E83" s="24"/>
      <c r="F83" s="24"/>
      <c r="G83" s="24"/>
      <c r="H83" s="24"/>
      <c r="I83" s="24"/>
      <c r="J83" s="24"/>
      <c r="K83" s="24"/>
      <c r="L83" s="24"/>
      <c r="M83" s="24"/>
      <c r="N83" s="35"/>
    </row>
    <row r="84" spans="1:14" ht="15.75" customHeight="1" x14ac:dyDescent="0.25">
      <c r="A84" s="241"/>
      <c r="B84" s="242"/>
      <c r="C84" s="7" t="s">
        <v>66</v>
      </c>
      <c r="D84" s="24"/>
      <c r="E84" s="24"/>
      <c r="F84" s="24"/>
      <c r="G84" s="24"/>
      <c r="H84" s="24"/>
      <c r="I84" s="24"/>
      <c r="J84" s="24"/>
      <c r="K84" s="24"/>
      <c r="L84" s="24"/>
      <c r="M84" s="24"/>
      <c r="N84" s="35"/>
    </row>
    <row r="85" spans="1:14" ht="15.75" x14ac:dyDescent="0.25">
      <c r="A85" s="241"/>
      <c r="B85" s="242"/>
      <c r="C85" s="7"/>
      <c r="D85" s="24"/>
      <c r="E85" s="24"/>
      <c r="F85" s="24"/>
      <c r="G85" s="24"/>
      <c r="H85" s="24"/>
      <c r="I85" s="24"/>
      <c r="J85" s="24"/>
      <c r="K85" s="24"/>
      <c r="L85" s="24"/>
      <c r="M85" s="24"/>
      <c r="N85" s="35"/>
    </row>
    <row r="86" spans="1:14" ht="15.75" x14ac:dyDescent="0.25">
      <c r="A86" s="241"/>
      <c r="B86" s="242"/>
      <c r="C86" s="6" t="s">
        <v>67</v>
      </c>
      <c r="D86" s="24"/>
      <c r="E86" s="24"/>
      <c r="F86" s="24"/>
      <c r="G86" s="24"/>
      <c r="H86" s="24"/>
      <c r="I86" s="24"/>
      <c r="J86" s="24"/>
      <c r="K86" s="24"/>
      <c r="L86" s="24"/>
      <c r="M86" s="24"/>
      <c r="N86" s="35"/>
    </row>
    <row r="87" spans="1:14" ht="15" customHeight="1" x14ac:dyDescent="0.25">
      <c r="A87" s="241"/>
      <c r="B87" s="242"/>
      <c r="C87" s="24"/>
      <c r="D87" s="24"/>
      <c r="E87" s="24"/>
      <c r="F87" s="24"/>
      <c r="G87" s="24"/>
      <c r="H87" s="24"/>
      <c r="I87" s="24"/>
      <c r="J87" s="24"/>
      <c r="K87" s="24"/>
      <c r="L87" s="24"/>
      <c r="M87" s="24"/>
      <c r="N87" s="35"/>
    </row>
    <row r="88" spans="1:14" ht="15" customHeight="1" x14ac:dyDescent="0.25">
      <c r="A88" s="241"/>
      <c r="B88" s="242"/>
      <c r="C88" s="6" t="s">
        <v>68</v>
      </c>
      <c r="D88" s="24"/>
      <c r="E88" s="24"/>
      <c r="F88" s="24"/>
      <c r="G88" s="24"/>
      <c r="H88" s="24"/>
      <c r="I88" s="24"/>
      <c r="J88" s="24"/>
      <c r="K88" s="24"/>
      <c r="L88" s="24"/>
      <c r="M88" s="24"/>
      <c r="N88" s="35"/>
    </row>
    <row r="89" spans="1:14" ht="15.75" x14ac:dyDescent="0.25">
      <c r="A89" s="241"/>
      <c r="B89" s="242"/>
      <c r="C89" s="7" t="s">
        <v>69</v>
      </c>
      <c r="D89" s="24"/>
      <c r="E89" s="24"/>
      <c r="F89" s="24"/>
      <c r="G89" s="24"/>
      <c r="H89" s="24"/>
      <c r="I89" s="24"/>
      <c r="J89" s="24"/>
      <c r="K89" s="24"/>
      <c r="L89" s="24"/>
      <c r="M89" s="24"/>
      <c r="N89" s="35"/>
    </row>
    <row r="90" spans="1:14" ht="15.75" x14ac:dyDescent="0.25">
      <c r="A90" s="241"/>
      <c r="B90" s="242"/>
      <c r="C90" s="6"/>
      <c r="D90" s="24"/>
      <c r="E90" s="24"/>
      <c r="F90" s="24"/>
      <c r="G90" s="24"/>
      <c r="H90" s="24"/>
      <c r="I90" s="24"/>
      <c r="J90" s="24"/>
      <c r="K90" s="24"/>
      <c r="L90" s="24"/>
      <c r="M90" s="24"/>
      <c r="N90" s="35"/>
    </row>
    <row r="91" spans="1:14" ht="16.5" thickBot="1" x14ac:dyDescent="0.3">
      <c r="A91" s="243"/>
      <c r="B91" s="244"/>
      <c r="C91" s="26" t="s">
        <v>70</v>
      </c>
      <c r="D91" s="25"/>
      <c r="E91" s="25"/>
      <c r="F91" s="25"/>
      <c r="G91" s="25"/>
      <c r="H91" s="25"/>
      <c r="I91" s="25"/>
      <c r="J91" s="25"/>
      <c r="K91" s="25"/>
      <c r="L91" s="25"/>
      <c r="M91" s="25"/>
      <c r="N91" s="102"/>
    </row>
    <row r="92" spans="1:14" x14ac:dyDescent="0.25">
      <c r="A92" s="36"/>
      <c r="B92" s="24"/>
      <c r="C92" s="24"/>
      <c r="D92" s="24"/>
      <c r="E92" s="24"/>
      <c r="F92" s="24"/>
      <c r="G92" s="24"/>
      <c r="H92" s="24"/>
      <c r="I92" s="24"/>
      <c r="J92" s="24"/>
      <c r="K92" s="24"/>
      <c r="L92" s="24"/>
      <c r="M92" s="24"/>
      <c r="N92" s="35"/>
    </row>
    <row r="93" spans="1:14" ht="18.75" x14ac:dyDescent="0.3">
      <c r="A93" s="36"/>
      <c r="B93" s="24"/>
      <c r="C93" s="153" t="s">
        <v>71</v>
      </c>
      <c r="D93" s="153"/>
      <c r="E93" s="153"/>
      <c r="F93" s="24"/>
      <c r="G93" s="24"/>
      <c r="H93" s="24"/>
      <c r="I93" s="24"/>
      <c r="J93" s="24"/>
      <c r="K93" s="24"/>
      <c r="L93" s="24"/>
      <c r="M93" s="24"/>
      <c r="N93" s="35"/>
    </row>
    <row r="94" spans="1:14" ht="15.75" customHeight="1" x14ac:dyDescent="0.25">
      <c r="A94" s="241" t="s">
        <v>54</v>
      </c>
      <c r="B94" s="242"/>
      <c r="C94" s="6" t="s">
        <v>72</v>
      </c>
      <c r="D94" s="24"/>
      <c r="E94" s="24"/>
      <c r="F94" s="24"/>
      <c r="G94" s="24"/>
      <c r="H94" s="24"/>
      <c r="I94" s="24"/>
      <c r="J94" s="24"/>
      <c r="K94" s="24"/>
      <c r="L94" s="24"/>
      <c r="M94" s="24"/>
      <c r="N94" s="35"/>
    </row>
    <row r="95" spans="1:14" ht="15.75" customHeight="1" x14ac:dyDescent="0.25">
      <c r="A95" s="241"/>
      <c r="B95" s="242"/>
      <c r="C95" s="24" t="s">
        <v>73</v>
      </c>
      <c r="D95" s="24"/>
      <c r="E95" s="24"/>
      <c r="F95" s="24"/>
      <c r="G95" s="24"/>
      <c r="H95" s="24"/>
      <c r="I95" s="24"/>
      <c r="J95" s="24"/>
      <c r="K95" s="24"/>
      <c r="L95" s="24"/>
      <c r="M95" s="24"/>
      <c r="N95" s="35"/>
    </row>
    <row r="96" spans="1:14" ht="15" customHeight="1" x14ac:dyDescent="0.25">
      <c r="A96" s="104"/>
      <c r="B96" s="84"/>
      <c r="C96" s="24"/>
      <c r="D96" s="24"/>
      <c r="E96" s="24"/>
      <c r="F96" s="24"/>
      <c r="G96" s="24"/>
      <c r="H96" s="24"/>
      <c r="I96" s="24"/>
      <c r="J96" s="24"/>
      <c r="K96" s="24"/>
      <c r="L96" s="24"/>
      <c r="M96" s="24"/>
      <c r="N96" s="35"/>
    </row>
    <row r="97" spans="1:14" ht="15.75" customHeight="1" x14ac:dyDescent="0.25">
      <c r="A97" s="104"/>
      <c r="B97" s="84"/>
      <c r="C97" s="6" t="s">
        <v>74</v>
      </c>
      <c r="D97" s="24"/>
      <c r="E97" s="24"/>
      <c r="F97" s="24"/>
      <c r="G97" s="24"/>
      <c r="H97" s="24"/>
      <c r="I97" s="24"/>
      <c r="J97" s="24"/>
      <c r="K97" s="24"/>
      <c r="L97" s="24"/>
      <c r="M97" s="24"/>
      <c r="N97" s="35"/>
    </row>
    <row r="98" spans="1:14" ht="15.75" x14ac:dyDescent="0.25">
      <c r="A98" s="105"/>
      <c r="B98" s="106"/>
      <c r="C98" s="43" t="s">
        <v>75</v>
      </c>
      <c r="D98" s="43"/>
      <c r="E98" s="43"/>
      <c r="F98" s="43"/>
      <c r="G98" s="43"/>
      <c r="H98" s="43"/>
      <c r="I98" s="43"/>
      <c r="J98" s="43"/>
      <c r="K98" s="43"/>
      <c r="L98" s="43"/>
      <c r="M98" s="43"/>
      <c r="N98" s="44"/>
    </row>
    <row r="99" spans="1:14" ht="15" customHeight="1" x14ac:dyDescent="0.25"/>
    <row r="109" spans="1:14" ht="18.75" x14ac:dyDescent="0.25">
      <c r="B109" s="4"/>
      <c r="C109" s="24"/>
      <c r="D109" s="7"/>
      <c r="E109" s="7"/>
      <c r="F109" s="7"/>
      <c r="G109" s="7"/>
      <c r="H109" s="7"/>
      <c r="I109" s="7"/>
      <c r="J109" s="7"/>
      <c r="K109" s="7"/>
      <c r="L109" s="7"/>
      <c r="M109" s="5"/>
    </row>
    <row r="112" spans="1:14" ht="15.75" customHeight="1" x14ac:dyDescent="0.25"/>
  </sheetData>
  <mergeCells count="29">
    <mergeCell ref="C30:N31"/>
    <mergeCell ref="A83:B91"/>
    <mergeCell ref="A94:B95"/>
    <mergeCell ref="C63:N63"/>
    <mergeCell ref="A62:B68"/>
    <mergeCell ref="C42:E42"/>
    <mergeCell ref="C56:E56"/>
    <mergeCell ref="C57:N59"/>
    <mergeCell ref="A70:B72"/>
    <mergeCell ref="C74:E74"/>
    <mergeCell ref="A75:B81"/>
    <mergeCell ref="C29:E29"/>
    <mergeCell ref="B15:B16"/>
    <mergeCell ref="E13:O13"/>
    <mergeCell ref="E14:O14"/>
    <mergeCell ref="C15:C16"/>
    <mergeCell ref="D15:D16"/>
    <mergeCell ref="E15:O16"/>
    <mergeCell ref="B26:B27"/>
    <mergeCell ref="E26:O27"/>
    <mergeCell ref="C26:C27"/>
    <mergeCell ref="D26:D27"/>
    <mergeCell ref="B19:B24"/>
    <mergeCell ref="C19:C24"/>
    <mergeCell ref="C12:E12"/>
    <mergeCell ref="C4:O10"/>
    <mergeCell ref="B13:C13"/>
    <mergeCell ref="A14:A16"/>
    <mergeCell ref="A19:A2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0"/>
  <sheetViews>
    <sheetView tabSelected="1" zoomScaleNormal="100" zoomScalePageLayoutView="125" workbookViewId="0"/>
  </sheetViews>
  <sheetFormatPr defaultColWidth="8.85546875" defaultRowHeight="15" x14ac:dyDescent="0.25"/>
  <cols>
    <col min="1" max="1" width="3.28515625" style="163" customWidth="1"/>
    <col min="2" max="2" width="30.85546875" style="163" customWidth="1"/>
    <col min="3" max="3" width="9.140625" style="163" customWidth="1"/>
    <col min="4" max="4" width="16.7109375" style="163" customWidth="1"/>
    <col min="5" max="5" width="16.140625" style="163" customWidth="1"/>
    <col min="6" max="6" width="8.42578125" style="163" customWidth="1"/>
    <col min="7" max="7" width="18.140625" style="163" customWidth="1"/>
    <col min="8" max="8" width="30.42578125" style="163" customWidth="1"/>
    <col min="9" max="9" width="12.42578125" style="163" customWidth="1"/>
    <col min="10" max="10" width="10.28515625" style="163" customWidth="1"/>
    <col min="11" max="13" width="8.85546875" style="163"/>
    <col min="14" max="14" width="13.42578125" style="163" customWidth="1"/>
    <col min="15" max="16384" width="8.85546875" style="163"/>
  </cols>
  <sheetData>
    <row r="2" spans="2:17" ht="22.5" x14ac:dyDescent="0.35">
      <c r="B2" s="161" t="s">
        <v>259</v>
      </c>
      <c r="C2" s="161"/>
      <c r="D2" s="162"/>
      <c r="G2" s="164"/>
      <c r="H2" s="164" t="s">
        <v>76</v>
      </c>
    </row>
    <row r="3" spans="2:17" ht="18.75" x14ac:dyDescent="0.3">
      <c r="G3" s="165"/>
      <c r="H3" s="165" t="s">
        <v>77</v>
      </c>
      <c r="J3" s="166"/>
      <c r="L3" s="166"/>
      <c r="M3" s="164"/>
    </row>
    <row r="4" spans="2:17" ht="18.75" x14ac:dyDescent="0.3">
      <c r="B4" s="167" t="s">
        <v>78</v>
      </c>
      <c r="G4" s="168"/>
      <c r="H4" s="168" t="s">
        <v>260</v>
      </c>
      <c r="J4" s="166"/>
      <c r="L4" s="166"/>
      <c r="M4" s="164"/>
    </row>
    <row r="5" spans="2:17" ht="18.75" x14ac:dyDescent="0.3">
      <c r="B5" s="166" t="s">
        <v>79</v>
      </c>
      <c r="G5" s="168"/>
      <c r="H5" s="168" t="s">
        <v>262</v>
      </c>
      <c r="J5" s="166"/>
      <c r="L5" s="166"/>
      <c r="M5" s="164"/>
    </row>
    <row r="6" spans="2:17" ht="18.75" x14ac:dyDescent="0.3">
      <c r="G6" s="168"/>
      <c r="H6" s="168" t="s">
        <v>261</v>
      </c>
      <c r="J6" s="166"/>
      <c r="L6" s="166"/>
      <c r="M6" s="164"/>
    </row>
    <row r="7" spans="2:17" ht="21" x14ac:dyDescent="0.35">
      <c r="B7" s="167" t="s">
        <v>80</v>
      </c>
      <c r="C7" s="167"/>
      <c r="D7" s="169"/>
      <c r="E7" s="169"/>
      <c r="G7" s="164"/>
      <c r="Q7" s="170"/>
    </row>
    <row r="8" spans="2:17" ht="15" customHeight="1" x14ac:dyDescent="0.25">
      <c r="B8" s="273" t="s">
        <v>81</v>
      </c>
      <c r="C8" s="273"/>
      <c r="D8" s="273"/>
      <c r="E8" s="273"/>
      <c r="F8" s="273"/>
      <c r="G8" s="273"/>
      <c r="H8" s="273"/>
      <c r="I8" s="273"/>
      <c r="J8" s="273"/>
      <c r="K8" s="273"/>
      <c r="L8" s="273"/>
      <c r="M8" s="171"/>
      <c r="N8" s="171"/>
      <c r="O8" s="171"/>
    </row>
    <row r="9" spans="2:17" ht="15" customHeight="1" x14ac:dyDescent="0.25">
      <c r="B9" s="273"/>
      <c r="C9" s="273"/>
      <c r="D9" s="273"/>
      <c r="E9" s="273"/>
      <c r="F9" s="273"/>
      <c r="G9" s="273"/>
      <c r="H9" s="273"/>
      <c r="I9" s="273"/>
      <c r="J9" s="273"/>
      <c r="K9" s="273"/>
      <c r="L9" s="273"/>
      <c r="M9" s="171"/>
      <c r="N9" s="171"/>
      <c r="O9" s="171"/>
    </row>
    <row r="10" spans="2:17" ht="15" customHeight="1" x14ac:dyDescent="0.25">
      <c r="B10" s="273"/>
      <c r="C10" s="273"/>
      <c r="D10" s="273"/>
      <c r="E10" s="273"/>
      <c r="F10" s="273"/>
      <c r="G10" s="273"/>
      <c r="H10" s="273"/>
      <c r="I10" s="273"/>
      <c r="J10" s="273"/>
      <c r="K10" s="273"/>
      <c r="L10" s="273"/>
      <c r="M10" s="171"/>
      <c r="N10" s="171"/>
      <c r="O10" s="171"/>
    </row>
    <row r="11" spans="2:17" ht="15" customHeight="1" x14ac:dyDescent="0.25">
      <c r="B11" s="273"/>
      <c r="C11" s="273"/>
      <c r="D11" s="273"/>
      <c r="E11" s="273"/>
      <c r="F11" s="273"/>
      <c r="G11" s="273"/>
      <c r="H11" s="273"/>
      <c r="I11" s="273"/>
      <c r="J11" s="273"/>
      <c r="K11" s="273"/>
      <c r="L11" s="273"/>
      <c r="M11" s="171"/>
      <c r="N11" s="171"/>
      <c r="O11" s="171"/>
    </row>
    <row r="12" spans="2:17" ht="15" customHeight="1" x14ac:dyDescent="0.25">
      <c r="B12" s="273"/>
      <c r="C12" s="273"/>
      <c r="D12" s="273"/>
      <c r="E12" s="273"/>
      <c r="F12" s="273"/>
      <c r="G12" s="273"/>
      <c r="H12" s="273"/>
      <c r="I12" s="273"/>
      <c r="J12" s="273"/>
      <c r="K12" s="273"/>
      <c r="L12" s="273"/>
      <c r="M12" s="171"/>
      <c r="N12" s="171"/>
      <c r="O12" s="171"/>
    </row>
    <row r="13" spans="2:17" ht="15" customHeight="1" x14ac:dyDescent="0.25">
      <c r="B13" s="273"/>
      <c r="C13" s="273"/>
      <c r="D13" s="273"/>
      <c r="E13" s="273"/>
      <c r="F13" s="273"/>
      <c r="G13" s="273"/>
      <c r="H13" s="273"/>
      <c r="I13" s="273"/>
      <c r="J13" s="273"/>
      <c r="K13" s="273"/>
      <c r="L13" s="273"/>
      <c r="M13" s="171"/>
      <c r="N13" s="171"/>
      <c r="O13" s="171"/>
    </row>
    <row r="14" spans="2:17" ht="15" customHeight="1" x14ac:dyDescent="0.25">
      <c r="B14" s="172"/>
      <c r="C14" s="172"/>
      <c r="D14" s="172"/>
      <c r="E14" s="172"/>
      <c r="F14" s="172"/>
      <c r="G14" s="172"/>
      <c r="H14" s="172"/>
      <c r="I14" s="172"/>
      <c r="J14" s="172"/>
      <c r="K14" s="172"/>
      <c r="L14" s="172"/>
      <c r="M14" s="172"/>
      <c r="N14" s="172"/>
      <c r="O14" s="172"/>
    </row>
    <row r="15" spans="2:17" ht="18" customHeight="1" x14ac:dyDescent="0.2">
      <c r="B15" s="173" t="s">
        <v>82</v>
      </c>
      <c r="C15" s="172"/>
      <c r="D15" s="172"/>
      <c r="E15" s="172"/>
      <c r="F15" s="172"/>
      <c r="G15" s="172"/>
      <c r="H15" s="172"/>
      <c r="I15" s="172"/>
      <c r="J15" s="172"/>
      <c r="K15" s="172"/>
      <c r="L15" s="172"/>
      <c r="M15" s="172"/>
      <c r="N15" s="172"/>
      <c r="O15" s="172"/>
    </row>
    <row r="16" spans="2:17" ht="19.5" customHeight="1" x14ac:dyDescent="0.25">
      <c r="B16" s="273" t="s">
        <v>83</v>
      </c>
      <c r="C16" s="273"/>
      <c r="D16" s="273"/>
      <c r="E16" s="273"/>
      <c r="F16" s="273"/>
      <c r="G16" s="273"/>
      <c r="H16" s="273"/>
      <c r="I16" s="273"/>
      <c r="J16" s="273"/>
      <c r="K16" s="273"/>
      <c r="L16" s="273"/>
      <c r="M16" s="273"/>
      <c r="N16" s="273"/>
      <c r="O16" s="273"/>
    </row>
    <row r="17" spans="1:15" ht="15" customHeight="1" x14ac:dyDescent="0.25">
      <c r="B17" s="174" t="s">
        <v>84</v>
      </c>
      <c r="C17" s="171"/>
      <c r="D17" s="171"/>
      <c r="E17" s="171"/>
      <c r="F17" s="171"/>
      <c r="G17" s="171"/>
      <c r="H17" s="171"/>
      <c r="I17" s="171"/>
      <c r="J17" s="171"/>
      <c r="K17" s="171"/>
      <c r="L17" s="171"/>
      <c r="M17" s="171"/>
      <c r="N17" s="171"/>
      <c r="O17" s="171"/>
    </row>
    <row r="18" spans="1:15" ht="19.5" customHeight="1" x14ac:dyDescent="0.25">
      <c r="B18" s="174" t="s">
        <v>85</v>
      </c>
      <c r="C18" s="171"/>
      <c r="D18" s="171"/>
      <c r="E18" s="171"/>
      <c r="F18" s="171"/>
      <c r="G18" s="171"/>
      <c r="H18" s="171"/>
      <c r="I18" s="171"/>
      <c r="J18" s="171"/>
      <c r="K18" s="171"/>
      <c r="L18" s="171"/>
      <c r="M18" s="171"/>
      <c r="N18" s="171"/>
      <c r="O18" s="171"/>
    </row>
    <row r="19" spans="1:15" ht="13.5" customHeight="1" thickBot="1" x14ac:dyDescent="0.25">
      <c r="A19" s="175"/>
      <c r="B19" s="176"/>
      <c r="C19" s="176"/>
      <c r="D19" s="176"/>
      <c r="E19" s="176"/>
      <c r="F19" s="176"/>
      <c r="G19" s="176"/>
      <c r="H19" s="176"/>
      <c r="I19" s="176"/>
      <c r="J19" s="176"/>
      <c r="K19" s="176"/>
      <c r="L19" s="176"/>
      <c r="M19" s="176"/>
      <c r="N19" s="176"/>
      <c r="O19" s="176"/>
    </row>
    <row r="20" spans="1:15" ht="18.95" x14ac:dyDescent="0.25">
      <c r="A20" s="177"/>
      <c r="B20" s="275" t="s">
        <v>86</v>
      </c>
      <c r="C20" s="275"/>
      <c r="D20" s="275"/>
      <c r="E20" s="275"/>
      <c r="F20" s="178"/>
      <c r="G20" s="179" t="s">
        <v>87</v>
      </c>
      <c r="H20" s="180"/>
      <c r="I20" s="180"/>
      <c r="J20" s="180"/>
      <c r="K20" s="180"/>
      <c r="L20" s="180"/>
      <c r="M20" s="180"/>
      <c r="N20" s="180"/>
      <c r="O20" s="180"/>
    </row>
    <row r="21" spans="1:15" ht="30" customHeight="1" x14ac:dyDescent="0.25">
      <c r="A21" s="177"/>
      <c r="B21" s="276"/>
      <c r="C21" s="277"/>
      <c r="D21" s="181" t="s">
        <v>88</v>
      </c>
      <c r="E21" s="182" t="s">
        <v>89</v>
      </c>
      <c r="F21" s="183"/>
      <c r="G21" s="274" t="s">
        <v>255</v>
      </c>
      <c r="H21" s="274"/>
      <c r="I21" s="274"/>
      <c r="J21" s="274"/>
      <c r="K21" s="274"/>
      <c r="L21" s="274"/>
      <c r="M21" s="175"/>
      <c r="N21" s="175"/>
      <c r="O21" s="175"/>
    </row>
    <row r="22" spans="1:15" ht="20.25" customHeight="1" x14ac:dyDescent="0.25">
      <c r="A22" s="177"/>
      <c r="B22" s="276"/>
      <c r="C22" s="277"/>
      <c r="D22" s="184" t="s">
        <v>90</v>
      </c>
      <c r="E22" s="140"/>
      <c r="F22" s="185"/>
      <c r="G22" s="274"/>
      <c r="H22" s="274"/>
      <c r="I22" s="274"/>
      <c r="J22" s="274"/>
      <c r="K22" s="274"/>
      <c r="L22" s="274"/>
      <c r="M22" s="175"/>
      <c r="N22" s="175"/>
      <c r="O22" s="175"/>
    </row>
    <row r="23" spans="1:15" ht="33" customHeight="1" x14ac:dyDescent="0.25">
      <c r="A23" s="177"/>
      <c r="B23" s="278"/>
      <c r="C23" s="279"/>
      <c r="D23" s="184" t="s">
        <v>91</v>
      </c>
      <c r="E23" s="140"/>
      <c r="F23" s="185"/>
      <c r="G23" s="186"/>
      <c r="H23" s="186"/>
      <c r="I23" s="186"/>
      <c r="J23" s="186"/>
      <c r="K23" s="186"/>
      <c r="L23" s="186"/>
      <c r="M23" s="175"/>
      <c r="N23" s="175"/>
      <c r="O23" s="175"/>
    </row>
    <row r="24" spans="1:15" ht="17.25" customHeight="1" x14ac:dyDescent="0.2">
      <c r="A24" s="177"/>
      <c r="B24" s="280" t="s">
        <v>92</v>
      </c>
      <c r="C24" s="281"/>
      <c r="D24" s="187" t="s">
        <v>93</v>
      </c>
      <c r="E24" s="188" t="s">
        <v>94</v>
      </c>
      <c r="F24" s="183"/>
      <c r="G24" s="264" t="s">
        <v>95</v>
      </c>
      <c r="H24" s="264"/>
      <c r="I24" s="186"/>
      <c r="J24" s="186"/>
      <c r="K24" s="186"/>
      <c r="L24" s="186"/>
      <c r="M24" s="175"/>
      <c r="N24" s="175"/>
      <c r="O24" s="175"/>
    </row>
    <row r="25" spans="1:15" ht="30.95" customHeight="1" x14ac:dyDescent="0.2">
      <c r="A25" s="177"/>
      <c r="B25" s="266" t="s">
        <v>96</v>
      </c>
      <c r="C25" s="267"/>
      <c r="D25" s="144" t="e">
        <f>VLOOKUP(E22,Beds,2,TRUE)*E23*E22*'Constants '!H13</f>
        <v>#N/A</v>
      </c>
      <c r="E25" s="145" t="e">
        <f>VLOOKUP(E22,Beds,2,TRUE)*E23*E22*'Constants '!I13</f>
        <v>#N/A</v>
      </c>
      <c r="F25" s="175"/>
      <c r="G25" s="261" t="s">
        <v>97</v>
      </c>
      <c r="H25" s="261"/>
      <c r="I25" s="261"/>
      <c r="J25" s="261"/>
      <c r="K25" s="261"/>
      <c r="L25" s="186"/>
      <c r="M25" s="175"/>
      <c r="N25" s="175"/>
      <c r="O25" s="175"/>
    </row>
    <row r="26" spans="1:15" ht="33.75" customHeight="1" thickBot="1" x14ac:dyDescent="0.25">
      <c r="A26" s="189"/>
      <c r="B26" s="268" t="s">
        <v>98</v>
      </c>
      <c r="C26" s="269"/>
      <c r="D26" s="146" t="e">
        <f>D25*'Constants '!H17</f>
        <v>#N/A</v>
      </c>
      <c r="E26" s="147" t="e">
        <f>E25*'Constants '!H17</f>
        <v>#N/A</v>
      </c>
      <c r="F26" s="190"/>
      <c r="G26" s="265" t="s">
        <v>99</v>
      </c>
      <c r="H26" s="265"/>
      <c r="I26" s="265"/>
      <c r="J26" s="265"/>
      <c r="K26" s="265"/>
      <c r="L26" s="191"/>
      <c r="M26" s="191"/>
      <c r="N26" s="191"/>
      <c r="O26" s="191"/>
    </row>
    <row r="27" spans="1:15" ht="18.75" customHeight="1" x14ac:dyDescent="0.25">
      <c r="F27" s="192"/>
    </row>
    <row r="28" spans="1:15" ht="12" customHeight="1" thickBot="1" x14ac:dyDescent="0.3"/>
    <row r="29" spans="1:15" ht="16.5" customHeight="1" x14ac:dyDescent="0.25">
      <c r="A29" s="177"/>
      <c r="B29" s="271" t="s">
        <v>100</v>
      </c>
      <c r="C29" s="271"/>
      <c r="D29" s="271"/>
      <c r="E29" s="271"/>
      <c r="F29" s="180"/>
      <c r="G29" s="204" t="s">
        <v>87</v>
      </c>
      <c r="H29" s="205"/>
      <c r="I29" s="205"/>
      <c r="J29" s="205"/>
      <c r="K29" s="205"/>
      <c r="L29" s="205"/>
      <c r="M29" s="205"/>
      <c r="N29" s="205"/>
      <c r="O29" s="205"/>
    </row>
    <row r="30" spans="1:15" ht="15" customHeight="1" x14ac:dyDescent="0.25">
      <c r="A30" s="177"/>
      <c r="B30" s="282" t="s">
        <v>101</v>
      </c>
      <c r="C30" s="283"/>
      <c r="D30" s="193" t="s">
        <v>93</v>
      </c>
      <c r="E30" s="194" t="s">
        <v>94</v>
      </c>
      <c r="F30" s="175"/>
      <c r="G30" s="261" t="s">
        <v>253</v>
      </c>
      <c r="H30" s="261"/>
      <c r="I30" s="261"/>
      <c r="J30" s="261"/>
      <c r="K30" s="261"/>
      <c r="L30" s="261"/>
      <c r="M30" s="261"/>
      <c r="N30" s="261"/>
      <c r="O30" s="206"/>
    </row>
    <row r="31" spans="1:15" ht="33" customHeight="1" x14ac:dyDescent="0.25">
      <c r="A31" s="177"/>
      <c r="B31" s="272" t="s">
        <v>102</v>
      </c>
      <c r="C31" s="272"/>
      <c r="D31" s="270"/>
      <c r="E31" s="270"/>
      <c r="F31" s="175"/>
      <c r="G31" s="261"/>
      <c r="H31" s="261"/>
      <c r="I31" s="261"/>
      <c r="J31" s="261"/>
      <c r="K31" s="261"/>
      <c r="L31" s="261"/>
      <c r="M31" s="261"/>
      <c r="N31" s="261"/>
      <c r="O31" s="206"/>
    </row>
    <row r="32" spans="1:15" ht="45" customHeight="1" x14ac:dyDescent="0.25">
      <c r="A32" s="177"/>
      <c r="B32" s="272" t="s">
        <v>254</v>
      </c>
      <c r="C32" s="272"/>
      <c r="D32" s="157"/>
      <c r="E32" s="157"/>
      <c r="F32" s="175"/>
      <c r="G32" s="261"/>
      <c r="H32" s="261"/>
      <c r="I32" s="261"/>
      <c r="J32" s="261"/>
      <c r="K32" s="261"/>
      <c r="L32" s="261"/>
      <c r="M32" s="261"/>
      <c r="N32" s="261"/>
      <c r="O32" s="206"/>
    </row>
    <row r="33" spans="1:15" ht="45.75" customHeight="1" x14ac:dyDescent="0.25">
      <c r="A33" s="177"/>
      <c r="B33" s="272" t="s">
        <v>103</v>
      </c>
      <c r="C33" s="272"/>
      <c r="D33" s="157"/>
      <c r="E33" s="157"/>
      <c r="F33" s="195"/>
      <c r="G33" s="261"/>
      <c r="H33" s="261"/>
      <c r="I33" s="261"/>
      <c r="J33" s="261"/>
      <c r="K33" s="261"/>
      <c r="L33" s="261"/>
      <c r="M33" s="261"/>
      <c r="N33" s="261"/>
      <c r="O33" s="206"/>
    </row>
    <row r="34" spans="1:15" ht="62.25" customHeight="1" x14ac:dyDescent="0.25">
      <c r="A34" s="177"/>
      <c r="B34" s="272" t="s">
        <v>104</v>
      </c>
      <c r="C34" s="272"/>
      <c r="D34" s="157"/>
      <c r="E34" s="157"/>
      <c r="F34" s="175"/>
      <c r="G34" s="253" t="s">
        <v>105</v>
      </c>
      <c r="H34" s="253"/>
      <c r="I34" s="253"/>
      <c r="J34" s="253"/>
      <c r="K34" s="253"/>
      <c r="L34" s="253"/>
      <c r="M34" s="253"/>
      <c r="N34" s="253"/>
      <c r="O34" s="206"/>
    </row>
    <row r="35" spans="1:15" ht="45" customHeight="1" x14ac:dyDescent="0.25">
      <c r="A35" s="177"/>
      <c r="B35" s="272" t="s">
        <v>106</v>
      </c>
      <c r="C35" s="272"/>
      <c r="D35" s="157"/>
      <c r="E35" s="157"/>
      <c r="F35" s="175"/>
      <c r="G35" s="253" t="s">
        <v>256</v>
      </c>
      <c r="H35" s="258"/>
      <c r="I35" s="258"/>
      <c r="J35" s="258"/>
      <c r="K35" s="258"/>
      <c r="L35" s="258"/>
      <c r="M35" s="258"/>
      <c r="N35" s="258"/>
      <c r="O35" s="206"/>
    </row>
    <row r="36" spans="1:15" ht="15.75" x14ac:dyDescent="0.25">
      <c r="A36" s="177"/>
      <c r="B36" s="254" t="s">
        <v>92</v>
      </c>
      <c r="C36" s="255"/>
      <c r="D36" s="196" t="s">
        <v>93</v>
      </c>
      <c r="E36" s="196" t="s">
        <v>94</v>
      </c>
      <c r="F36" s="197"/>
      <c r="G36" s="264" t="s">
        <v>95</v>
      </c>
      <c r="H36" s="264"/>
      <c r="I36" s="203"/>
      <c r="J36" s="203"/>
      <c r="K36" s="203"/>
      <c r="L36" s="206"/>
      <c r="M36" s="206"/>
      <c r="N36" s="206"/>
      <c r="O36" s="206"/>
    </row>
    <row r="37" spans="1:15" ht="24.75" customHeight="1" x14ac:dyDescent="0.25">
      <c r="A37" s="177"/>
      <c r="B37" s="249" t="s">
        <v>107</v>
      </c>
      <c r="C37" s="250"/>
      <c r="D37" s="198" t="e">
        <f>SUM('Constants '!G51:G55)</f>
        <v>#N/A</v>
      </c>
      <c r="E37" s="199" t="e">
        <f>SUM('Constants '!H51:H55)</f>
        <v>#N/A</v>
      </c>
      <c r="F37" s="197"/>
      <c r="G37" s="261" t="s">
        <v>257</v>
      </c>
      <c r="H37" s="261"/>
      <c r="I37" s="261"/>
      <c r="J37" s="261"/>
      <c r="K37" s="261"/>
      <c r="L37" s="261"/>
      <c r="M37" s="261"/>
      <c r="N37" s="261"/>
      <c r="O37" s="206"/>
    </row>
    <row r="38" spans="1:15" ht="23.25" customHeight="1" x14ac:dyDescent="0.25">
      <c r="A38" s="177"/>
      <c r="B38" s="251"/>
      <c r="C38" s="252"/>
      <c r="D38" s="200" t="e">
        <f>D26*(1-(D34+D35))*D33</f>
        <v>#N/A</v>
      </c>
      <c r="E38" s="200" t="e">
        <f>E26*(1-(E34+E35))*E33</f>
        <v>#N/A</v>
      </c>
      <c r="F38" s="197"/>
      <c r="G38" s="261"/>
      <c r="H38" s="261"/>
      <c r="I38" s="261"/>
      <c r="J38" s="261"/>
      <c r="K38" s="261"/>
      <c r="L38" s="261"/>
      <c r="M38" s="261"/>
      <c r="N38" s="261"/>
      <c r="O38" s="206"/>
    </row>
    <row r="39" spans="1:15" ht="16.5" customHeight="1" x14ac:dyDescent="0.25">
      <c r="A39" s="177"/>
      <c r="B39" s="249" t="s">
        <v>109</v>
      </c>
      <c r="C39" s="250"/>
      <c r="D39" s="198" t="e">
        <f>'Constants '!G56</f>
        <v>#N/A</v>
      </c>
      <c r="E39" s="198" t="e">
        <f>'Constants '!H56</f>
        <v>#N/A</v>
      </c>
      <c r="F39" s="197"/>
      <c r="G39" s="262" t="s">
        <v>108</v>
      </c>
      <c r="H39" s="262"/>
      <c r="I39" s="262"/>
      <c r="J39" s="262"/>
      <c r="K39" s="262"/>
      <c r="L39" s="262"/>
      <c r="M39" s="262"/>
      <c r="N39" s="262"/>
      <c r="O39" s="206"/>
    </row>
    <row r="40" spans="1:15" ht="16.5" customHeight="1" x14ac:dyDescent="0.25">
      <c r="A40" s="177"/>
      <c r="B40" s="251"/>
      <c r="C40" s="252"/>
      <c r="D40" s="200" t="e">
        <f>D26*'Constants '!H32</f>
        <v>#N/A</v>
      </c>
      <c r="E40" s="200" t="e">
        <f>E26*'Constants '!H32</f>
        <v>#N/A</v>
      </c>
      <c r="F40" s="197"/>
      <c r="G40" s="262"/>
      <c r="H40" s="262"/>
      <c r="I40" s="262"/>
      <c r="J40" s="262"/>
      <c r="K40" s="262"/>
      <c r="L40" s="262"/>
      <c r="M40" s="262"/>
      <c r="N40" s="262"/>
      <c r="O40" s="206"/>
    </row>
    <row r="41" spans="1:15" ht="34.5" customHeight="1" x14ac:dyDescent="0.25">
      <c r="A41" s="177"/>
      <c r="B41" s="256" t="s">
        <v>110</v>
      </c>
      <c r="C41" s="257"/>
      <c r="D41" s="198" t="e">
        <f>'Constants '!V46</f>
        <v>#N/A</v>
      </c>
      <c r="E41" s="198" t="e">
        <f>'Constants '!X46</f>
        <v>#N/A</v>
      </c>
      <c r="F41" s="175"/>
      <c r="G41" s="258" t="s">
        <v>111</v>
      </c>
      <c r="H41" s="258"/>
      <c r="I41" s="258"/>
      <c r="J41" s="258"/>
      <c r="K41" s="258"/>
      <c r="L41" s="258"/>
      <c r="M41" s="258"/>
      <c r="N41" s="258"/>
      <c r="O41" s="206"/>
    </row>
    <row r="42" spans="1:15" ht="33" customHeight="1" thickBot="1" x14ac:dyDescent="0.3">
      <c r="A42" s="177"/>
      <c r="B42" s="259" t="s">
        <v>112</v>
      </c>
      <c r="C42" s="260"/>
      <c r="D42" s="201" t="e">
        <f>SUM(D37,D39,D41)</f>
        <v>#N/A</v>
      </c>
      <c r="E42" s="201" t="e">
        <f>SUM(E37,E39,E41)</f>
        <v>#N/A</v>
      </c>
      <c r="F42" s="191"/>
      <c r="G42" s="263" t="s">
        <v>258</v>
      </c>
      <c r="H42" s="263"/>
      <c r="I42" s="263"/>
      <c r="J42" s="263"/>
      <c r="K42" s="263"/>
      <c r="L42" s="263"/>
      <c r="M42" s="263"/>
      <c r="N42" s="263"/>
      <c r="O42" s="263"/>
    </row>
    <row r="43" spans="1:15" x14ac:dyDescent="0.25">
      <c r="A43" s="177"/>
      <c r="F43" s="202"/>
      <c r="O43" s="175"/>
    </row>
    <row r="44" spans="1:15" ht="15.75" customHeight="1" x14ac:dyDescent="0.25">
      <c r="A44" s="177"/>
      <c r="F44" s="175"/>
      <c r="H44" s="186"/>
      <c r="I44" s="186"/>
      <c r="J44" s="186"/>
      <c r="K44" s="186"/>
      <c r="L44" s="186"/>
      <c r="M44" s="186"/>
      <c r="N44" s="186"/>
      <c r="O44" s="175"/>
    </row>
    <row r="45" spans="1:15" ht="14.25" customHeight="1" x14ac:dyDescent="0.25">
      <c r="A45" s="177"/>
      <c r="F45" s="175"/>
      <c r="G45" s="186"/>
      <c r="H45" s="186"/>
      <c r="I45" s="186"/>
      <c r="J45" s="186"/>
      <c r="K45" s="186"/>
      <c r="L45" s="186"/>
      <c r="M45" s="186"/>
      <c r="N45" s="186"/>
      <c r="O45" s="175"/>
    </row>
    <row r="46" spans="1:15" x14ac:dyDescent="0.25">
      <c r="A46" s="177"/>
      <c r="B46" s="175"/>
    </row>
    <row r="50" spans="2:2" x14ac:dyDescent="0.25">
      <c r="B50" s="163" t="s">
        <v>113</v>
      </c>
    </row>
  </sheetData>
  <sheetProtection password="FD2B" sheet="1" objects="1" scenarios="1"/>
  <mergeCells count="32">
    <mergeCell ref="B8:L13"/>
    <mergeCell ref="B32:C32"/>
    <mergeCell ref="B33:C33"/>
    <mergeCell ref="G21:L22"/>
    <mergeCell ref="B20:E20"/>
    <mergeCell ref="B21:C23"/>
    <mergeCell ref="B24:C24"/>
    <mergeCell ref="B30:C30"/>
    <mergeCell ref="B31:C31"/>
    <mergeCell ref="B16:O16"/>
    <mergeCell ref="B42:C42"/>
    <mergeCell ref="G37:N38"/>
    <mergeCell ref="G39:N40"/>
    <mergeCell ref="G42:O42"/>
    <mergeCell ref="G24:H24"/>
    <mergeCell ref="G25:K25"/>
    <mergeCell ref="G26:K26"/>
    <mergeCell ref="B25:C25"/>
    <mergeCell ref="B26:C26"/>
    <mergeCell ref="D31:E31"/>
    <mergeCell ref="B29:E29"/>
    <mergeCell ref="G30:N33"/>
    <mergeCell ref="B34:C34"/>
    <mergeCell ref="B35:C35"/>
    <mergeCell ref="G36:H36"/>
    <mergeCell ref="G41:N41"/>
    <mergeCell ref="B39:C40"/>
    <mergeCell ref="G34:N34"/>
    <mergeCell ref="B37:C38"/>
    <mergeCell ref="B36:C36"/>
    <mergeCell ref="B41:C41"/>
    <mergeCell ref="G35:N3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64"/>
  <sheetViews>
    <sheetView zoomScale="90" zoomScaleNormal="90" zoomScalePageLayoutView="125" workbookViewId="0"/>
  </sheetViews>
  <sheetFormatPr defaultColWidth="8.85546875" defaultRowHeight="15" x14ac:dyDescent="0.25"/>
  <cols>
    <col min="3" max="3" width="17.42578125" bestFit="1" customWidth="1"/>
    <col min="4" max="4" width="23" customWidth="1"/>
    <col min="5" max="5" width="13.140625" customWidth="1"/>
    <col min="6" max="6" width="11.85546875" customWidth="1"/>
    <col min="7" max="7" width="13" customWidth="1"/>
    <col min="8" max="8" width="16.28515625" customWidth="1"/>
    <col min="9" max="9" width="16.140625" customWidth="1"/>
    <col min="10" max="10" width="12" customWidth="1"/>
    <col min="12" max="12" width="9.140625" bestFit="1" customWidth="1"/>
    <col min="14" max="14" width="14" customWidth="1"/>
    <col min="15" max="15" width="10.42578125" customWidth="1"/>
    <col min="16" max="16" width="10.7109375" customWidth="1"/>
    <col min="18" max="18" width="4.85546875" customWidth="1"/>
    <col min="19" max="19" width="26.42578125" customWidth="1"/>
    <col min="20" max="20" width="8.85546875" customWidth="1"/>
    <col min="21" max="21" width="11.42578125" customWidth="1"/>
    <col min="25" max="25" width="7.85546875" customWidth="1"/>
  </cols>
  <sheetData>
    <row r="2" spans="3:26" ht="21" x14ac:dyDescent="0.25">
      <c r="C2" s="2" t="s">
        <v>114</v>
      </c>
    </row>
    <row r="3" spans="3:26" ht="21" x14ac:dyDescent="0.25">
      <c r="C3" s="2"/>
    </row>
    <row r="4" spans="3:26" ht="18.95" x14ac:dyDescent="0.25">
      <c r="C4" s="60" t="s">
        <v>115</v>
      </c>
      <c r="D4" s="61"/>
      <c r="E4" s="33"/>
      <c r="F4" s="33"/>
      <c r="G4" s="33"/>
      <c r="H4" s="33"/>
      <c r="I4" s="34"/>
    </row>
    <row r="5" spans="3:26" x14ac:dyDescent="0.2">
      <c r="C5" s="289" t="s">
        <v>116</v>
      </c>
      <c r="D5" s="290"/>
      <c r="F5" s="62" t="s">
        <v>117</v>
      </c>
      <c r="G5" s="24"/>
      <c r="I5" s="35"/>
    </row>
    <row r="6" spans="3:26" ht="33" customHeight="1" x14ac:dyDescent="0.25">
      <c r="C6" s="31" t="s">
        <v>118</v>
      </c>
      <c r="D6" s="30" t="s">
        <v>119</v>
      </c>
      <c r="F6" s="291" t="s">
        <v>120</v>
      </c>
      <c r="G6" s="291"/>
      <c r="H6" s="291"/>
      <c r="I6" s="63"/>
    </row>
    <row r="7" spans="3:26" x14ac:dyDescent="0.25">
      <c r="C7" s="13">
        <v>1</v>
      </c>
      <c r="D7" s="13">
        <v>4.1509999999999998</v>
      </c>
      <c r="F7" s="291"/>
      <c r="G7" s="291"/>
      <c r="H7" s="291"/>
      <c r="I7" s="63"/>
      <c r="L7" s="12"/>
    </row>
    <row r="8" spans="3:26" x14ac:dyDescent="0.2">
      <c r="C8" s="13">
        <v>100</v>
      </c>
      <c r="D8" s="13">
        <v>4.1420000000000003</v>
      </c>
      <c r="G8" s="24"/>
      <c r="H8" s="156"/>
      <c r="I8" s="63"/>
    </row>
    <row r="9" spans="3:26" x14ac:dyDescent="0.2">
      <c r="C9" s="13">
        <v>200</v>
      </c>
      <c r="D9" s="13">
        <v>4.8899999999999997</v>
      </c>
      <c r="G9" s="24"/>
      <c r="H9" s="156"/>
      <c r="I9" s="63"/>
    </row>
    <row r="10" spans="3:26" ht="18.95" x14ac:dyDescent="0.25">
      <c r="C10" s="13">
        <v>300</v>
      </c>
      <c r="D10" s="13">
        <v>3.98</v>
      </c>
      <c r="G10" s="24"/>
      <c r="H10" s="24"/>
      <c r="I10" s="35"/>
      <c r="K10" s="54"/>
      <c r="L10" s="33"/>
      <c r="M10" s="33"/>
      <c r="N10" s="33"/>
      <c r="O10" s="293" t="s">
        <v>121</v>
      </c>
      <c r="P10" s="293"/>
      <c r="Q10" s="293"/>
      <c r="R10" s="293"/>
      <c r="S10" s="293"/>
      <c r="T10" s="33"/>
      <c r="U10" s="33"/>
      <c r="V10" s="33"/>
      <c r="W10" s="33"/>
      <c r="X10" s="33"/>
      <c r="Y10" s="33"/>
      <c r="Z10" s="34"/>
    </row>
    <row r="11" spans="3:26" ht="18.75" customHeight="1" x14ac:dyDescent="0.2">
      <c r="C11" s="13">
        <v>400</v>
      </c>
      <c r="D11" s="13">
        <v>6.2329999999999997</v>
      </c>
      <c r="G11" s="24"/>
      <c r="H11" s="24"/>
      <c r="I11" s="35"/>
      <c r="K11" s="36"/>
      <c r="L11" s="24"/>
      <c r="M11" s="24"/>
      <c r="N11" s="74" t="s">
        <v>117</v>
      </c>
      <c r="O11" s="294" t="s">
        <v>122</v>
      </c>
      <c r="P11" s="294"/>
      <c r="Q11" s="294"/>
      <c r="R11" s="294"/>
      <c r="S11" s="294"/>
      <c r="T11" s="24"/>
      <c r="U11" s="24"/>
      <c r="V11" s="24"/>
      <c r="W11" s="24"/>
      <c r="X11" s="24"/>
      <c r="Y11" s="24"/>
      <c r="Z11" s="35"/>
    </row>
    <row r="12" spans="3:26" x14ac:dyDescent="0.2">
      <c r="C12" s="36"/>
      <c r="D12" s="24"/>
      <c r="E12" s="24"/>
      <c r="F12" s="24"/>
      <c r="G12" s="24"/>
      <c r="H12" s="11" t="s">
        <v>93</v>
      </c>
      <c r="I12" s="49" t="s">
        <v>94</v>
      </c>
      <c r="J12" s="15"/>
      <c r="K12" s="36"/>
      <c r="L12" s="24"/>
      <c r="M12" s="24"/>
      <c r="N12" s="73"/>
      <c r="O12" s="12" t="s">
        <v>123</v>
      </c>
      <c r="Q12" s="73"/>
      <c r="R12" s="73"/>
      <c r="S12" s="73"/>
      <c r="T12" s="24"/>
      <c r="U12" s="24"/>
      <c r="V12" s="24"/>
      <c r="W12" s="24"/>
      <c r="X12" s="24"/>
      <c r="Y12" s="24"/>
      <c r="Z12" s="35"/>
    </row>
    <row r="13" spans="3:26" x14ac:dyDescent="0.2">
      <c r="C13" s="298" t="s">
        <v>124</v>
      </c>
      <c r="D13" s="299"/>
      <c r="E13" s="299"/>
      <c r="F13" s="299"/>
      <c r="G13" s="299"/>
      <c r="H13" s="14">
        <v>0.15</v>
      </c>
      <c r="I13" s="50">
        <v>0.1</v>
      </c>
      <c r="J13" s="32"/>
      <c r="K13" s="36"/>
      <c r="L13" s="24"/>
      <c r="M13" s="24"/>
      <c r="N13" s="73" t="s">
        <v>125</v>
      </c>
      <c r="O13" s="78" t="s">
        <v>126</v>
      </c>
      <c r="Q13" s="73"/>
      <c r="R13" s="73"/>
      <c r="S13" s="73"/>
      <c r="T13" s="24"/>
      <c r="U13" s="24"/>
      <c r="V13" s="24"/>
      <c r="W13" s="24"/>
      <c r="X13" s="24"/>
      <c r="Y13" s="24"/>
      <c r="Z13" s="35"/>
    </row>
    <row r="14" spans="3:26" x14ac:dyDescent="0.2">
      <c r="C14" s="51" t="s">
        <v>127</v>
      </c>
      <c r="D14" s="52"/>
      <c r="E14" s="52"/>
      <c r="F14" s="52"/>
      <c r="G14" s="53"/>
      <c r="H14" s="24"/>
      <c r="I14" s="35"/>
      <c r="K14" s="36"/>
      <c r="L14" s="24"/>
      <c r="M14" s="24"/>
      <c r="N14" s="24"/>
      <c r="O14" s="73"/>
      <c r="P14" s="12"/>
      <c r="Q14" s="73"/>
      <c r="R14" s="73"/>
      <c r="S14" s="73"/>
      <c r="T14" s="24"/>
      <c r="U14" s="24"/>
      <c r="V14" s="24"/>
      <c r="W14" s="24"/>
      <c r="X14" s="158"/>
      <c r="Y14" s="24"/>
      <c r="Z14" s="35"/>
    </row>
    <row r="15" spans="3:26" x14ac:dyDescent="0.25">
      <c r="C15" s="72" t="s">
        <v>117</v>
      </c>
      <c r="D15" s="143" t="s">
        <v>128</v>
      </c>
      <c r="E15" s="24"/>
      <c r="F15" s="24"/>
      <c r="G15" s="24"/>
      <c r="H15" s="24"/>
      <c r="I15" s="35"/>
      <c r="K15" s="284" t="s">
        <v>129</v>
      </c>
      <c r="L15" s="285"/>
      <c r="M15" s="285"/>
      <c r="N15" s="285"/>
      <c r="O15" s="285"/>
      <c r="P15" s="285"/>
      <c r="Q15" s="285"/>
      <c r="R15" s="24"/>
      <c r="S15" s="286" t="s">
        <v>130</v>
      </c>
      <c r="T15" s="286"/>
      <c r="U15" s="286"/>
      <c r="V15" s="286"/>
      <c r="W15" s="286"/>
      <c r="X15" s="286"/>
      <c r="Y15" s="286"/>
      <c r="Z15" s="35"/>
    </row>
    <row r="16" spans="3:26" x14ac:dyDescent="0.2">
      <c r="C16" s="36"/>
      <c r="I16" s="35"/>
      <c r="K16" s="56" t="s">
        <v>131</v>
      </c>
      <c r="L16" s="55"/>
      <c r="M16" s="55"/>
      <c r="N16" s="55" t="s">
        <v>132</v>
      </c>
      <c r="O16" s="55"/>
      <c r="P16" s="159" t="s">
        <v>133</v>
      </c>
      <c r="Q16" s="24"/>
      <c r="R16" s="24"/>
      <c r="S16" s="55" t="s">
        <v>131</v>
      </c>
      <c r="T16" s="159" t="s">
        <v>134</v>
      </c>
      <c r="V16" s="11" t="s">
        <v>132</v>
      </c>
      <c r="X16" s="11" t="s">
        <v>133</v>
      </c>
      <c r="Y16" s="24"/>
      <c r="Z16" s="35"/>
    </row>
    <row r="17" spans="3:26" x14ac:dyDescent="0.2">
      <c r="C17" s="300" t="s">
        <v>135</v>
      </c>
      <c r="D17" s="301"/>
      <c r="E17" s="301"/>
      <c r="F17" s="301"/>
      <c r="G17" s="301"/>
      <c r="H17" s="3">
        <v>0.44</v>
      </c>
      <c r="I17" s="35"/>
      <c r="K17" s="36" t="s">
        <v>136</v>
      </c>
      <c r="L17" s="24"/>
      <c r="M17" s="24"/>
      <c r="N17" s="24"/>
      <c r="O17" s="24"/>
      <c r="P17" s="24"/>
      <c r="Q17" s="24"/>
      <c r="R17" s="24"/>
      <c r="S17" s="71" t="s">
        <v>137</v>
      </c>
      <c r="T17" s="24"/>
      <c r="U17" s="24"/>
      <c r="V17" s="24"/>
      <c r="W17" s="24"/>
      <c r="X17" s="24"/>
      <c r="Y17" s="24"/>
      <c r="Z17" s="35"/>
    </row>
    <row r="18" spans="3:26" x14ac:dyDescent="0.2">
      <c r="C18" s="51" t="s">
        <v>138</v>
      </c>
      <c r="D18" s="52"/>
      <c r="E18" s="52"/>
      <c r="F18" s="52"/>
      <c r="G18" s="53"/>
      <c r="H18" s="24"/>
      <c r="I18" s="35"/>
      <c r="K18" s="36"/>
      <c r="L18" s="24"/>
      <c r="M18" s="24"/>
      <c r="N18" s="24"/>
      <c r="O18" s="24"/>
      <c r="P18" s="24"/>
      <c r="Q18" s="24"/>
      <c r="R18" s="24"/>
      <c r="S18" s="71"/>
      <c r="T18" s="24"/>
      <c r="U18" s="24"/>
      <c r="V18" s="24"/>
      <c r="W18" s="24"/>
      <c r="X18" s="24"/>
      <c r="Y18" s="24"/>
      <c r="Z18" s="35"/>
    </row>
    <row r="19" spans="3:26" x14ac:dyDescent="0.2">
      <c r="C19" s="51" t="s">
        <v>139</v>
      </c>
      <c r="D19" s="52"/>
      <c r="E19" s="52"/>
      <c r="F19" s="52"/>
      <c r="G19" s="53"/>
      <c r="H19" s="24"/>
      <c r="I19" s="35"/>
      <c r="K19" s="36" t="s">
        <v>140</v>
      </c>
      <c r="L19" s="24"/>
      <c r="M19" s="24"/>
      <c r="N19" s="126">
        <v>0.3927038626609442</v>
      </c>
      <c r="O19" s="24"/>
      <c r="P19" s="16">
        <v>199.4</v>
      </c>
      <c r="Q19" s="24"/>
      <c r="R19" s="24"/>
      <c r="S19" s="24" t="s">
        <v>141</v>
      </c>
      <c r="T19" s="24"/>
      <c r="U19" s="24"/>
      <c r="V19" s="3">
        <v>0.34</v>
      </c>
      <c r="W19" s="158"/>
      <c r="X19" s="16">
        <v>72.150000000000006</v>
      </c>
      <c r="Y19" s="24"/>
      <c r="Z19" s="35"/>
    </row>
    <row r="20" spans="3:26" x14ac:dyDescent="0.25">
      <c r="C20" s="67" t="s">
        <v>117</v>
      </c>
      <c r="D20" s="64" t="s">
        <v>142</v>
      </c>
      <c r="E20" s="65"/>
      <c r="F20" s="65"/>
      <c r="G20" s="66"/>
      <c r="H20" s="43"/>
      <c r="I20" s="44"/>
      <c r="K20" s="36" t="s">
        <v>141</v>
      </c>
      <c r="L20" s="24"/>
      <c r="M20" s="24"/>
      <c r="N20" s="126">
        <v>6.2231759656652362E-2</v>
      </c>
      <c r="O20" s="24"/>
      <c r="P20" s="16">
        <v>72.150000000000006</v>
      </c>
      <c r="Q20" s="24"/>
      <c r="R20" s="24"/>
      <c r="S20" s="24" t="s">
        <v>143</v>
      </c>
      <c r="T20" s="24"/>
      <c r="U20" s="24"/>
      <c r="V20" s="3">
        <v>7.0000000000000007E-2</v>
      </c>
      <c r="W20" s="158"/>
      <c r="X20" s="16">
        <v>157</v>
      </c>
      <c r="Y20" s="24"/>
      <c r="Z20" s="35"/>
    </row>
    <row r="21" spans="3:26" x14ac:dyDescent="0.2">
      <c r="K21" s="36" t="s">
        <v>144</v>
      </c>
      <c r="L21" s="24"/>
      <c r="M21" s="24"/>
      <c r="N21" s="126">
        <v>5.3648068669527899E-2</v>
      </c>
      <c r="O21" s="24"/>
      <c r="P21" s="16">
        <v>176.35</v>
      </c>
      <c r="Q21" s="24"/>
      <c r="R21" s="24"/>
      <c r="S21" s="24" t="s">
        <v>145</v>
      </c>
      <c r="T21" s="24"/>
      <c r="U21" s="24"/>
      <c r="V21" s="3">
        <v>0.06</v>
      </c>
      <c r="W21" s="158"/>
      <c r="X21" s="16">
        <v>157</v>
      </c>
      <c r="Y21" s="24"/>
      <c r="Z21" s="35"/>
    </row>
    <row r="22" spans="3:26" ht="16.5" customHeight="1" x14ac:dyDescent="0.2">
      <c r="K22" s="36" t="s">
        <v>146</v>
      </c>
      <c r="L22" s="24"/>
      <c r="M22" s="24"/>
      <c r="N22" s="126">
        <v>5.1502145922746781E-2</v>
      </c>
      <c r="O22" s="24"/>
      <c r="P22" s="16">
        <v>157</v>
      </c>
      <c r="Q22" s="24"/>
      <c r="R22" s="24"/>
      <c r="S22" s="24" t="s">
        <v>147</v>
      </c>
      <c r="T22" s="24" t="s">
        <v>148</v>
      </c>
      <c r="U22" s="24"/>
      <c r="V22" s="3">
        <v>0.06</v>
      </c>
      <c r="W22" s="158"/>
      <c r="X22" s="16">
        <v>157</v>
      </c>
      <c r="Y22" s="24"/>
      <c r="Z22" s="35"/>
    </row>
    <row r="23" spans="3:26" ht="18.95" x14ac:dyDescent="0.25">
      <c r="C23" s="60" t="s">
        <v>58</v>
      </c>
      <c r="D23" s="61"/>
      <c r="E23" s="33"/>
      <c r="F23" s="33"/>
      <c r="G23" s="33"/>
      <c r="H23" s="45" t="s">
        <v>93</v>
      </c>
      <c r="I23" s="46" t="s">
        <v>94</v>
      </c>
      <c r="K23" s="36" t="s">
        <v>149</v>
      </c>
      <c r="L23" s="24"/>
      <c r="M23" s="24"/>
      <c r="N23" s="126">
        <v>4.9356223175965663E-2</v>
      </c>
      <c r="O23" s="24"/>
      <c r="P23" s="16">
        <v>157</v>
      </c>
      <c r="Q23" s="24"/>
      <c r="R23" s="24"/>
      <c r="S23" s="24" t="s">
        <v>150</v>
      </c>
      <c r="T23" s="24"/>
      <c r="U23" s="24"/>
      <c r="V23" s="3">
        <v>0.04</v>
      </c>
      <c r="W23" s="158"/>
      <c r="X23" s="16">
        <v>157</v>
      </c>
      <c r="Y23" s="24"/>
      <c r="Z23" s="35"/>
    </row>
    <row r="24" spans="3:26" x14ac:dyDescent="0.2">
      <c r="C24" s="297" t="s">
        <v>151</v>
      </c>
      <c r="D24" s="292"/>
      <c r="E24" s="292"/>
      <c r="F24" s="292"/>
      <c r="G24" s="292"/>
      <c r="H24" s="3">
        <v>25</v>
      </c>
      <c r="I24" s="35"/>
      <c r="K24" s="36" t="s">
        <v>152</v>
      </c>
      <c r="L24" s="24"/>
      <c r="M24" s="24"/>
      <c r="N24" s="126">
        <v>3.2188841201716736E-2</v>
      </c>
      <c r="O24" s="24"/>
      <c r="P24" s="16">
        <v>101.7</v>
      </c>
      <c r="Q24" s="24"/>
      <c r="R24" s="24"/>
      <c r="S24" s="24" t="s">
        <v>144</v>
      </c>
      <c r="T24" s="24"/>
      <c r="U24" s="24"/>
      <c r="V24" s="3">
        <v>0.04</v>
      </c>
      <c r="W24" s="158"/>
      <c r="X24" s="16">
        <v>176.35</v>
      </c>
      <c r="Y24" s="24"/>
      <c r="Z24" s="35"/>
    </row>
    <row r="25" spans="3:26" x14ac:dyDescent="0.2">
      <c r="C25" s="72" t="s">
        <v>153</v>
      </c>
      <c r="D25" s="71" t="s">
        <v>154</v>
      </c>
      <c r="E25" s="159"/>
      <c r="F25" s="159"/>
      <c r="G25" s="159"/>
      <c r="H25" s="158"/>
      <c r="I25" s="35"/>
      <c r="K25" s="36" t="s">
        <v>155</v>
      </c>
      <c r="L25" s="24"/>
      <c r="M25" s="24"/>
      <c r="N25" s="126">
        <v>3.0042918454935622E-2</v>
      </c>
      <c r="O25" s="24"/>
      <c r="P25" s="16">
        <v>157</v>
      </c>
      <c r="Q25" s="24"/>
      <c r="R25" s="24"/>
      <c r="S25" s="24" t="s">
        <v>149</v>
      </c>
      <c r="T25" s="24"/>
      <c r="U25" s="24"/>
      <c r="V25" s="3">
        <v>0.04</v>
      </c>
      <c r="W25" s="158"/>
      <c r="X25" s="16">
        <v>157</v>
      </c>
      <c r="Y25" s="24"/>
      <c r="Z25" s="35"/>
    </row>
    <row r="26" spans="3:26" x14ac:dyDescent="0.2">
      <c r="C26" s="36"/>
      <c r="D26" s="24"/>
      <c r="E26" s="24"/>
      <c r="F26" s="24"/>
      <c r="G26" s="24"/>
      <c r="H26" s="24"/>
      <c r="I26" s="35"/>
      <c r="K26" s="36" t="s">
        <v>156</v>
      </c>
      <c r="L26" s="24"/>
      <c r="M26" s="24"/>
      <c r="N26" s="126">
        <v>3.0042918454935622E-2</v>
      </c>
      <c r="O26" s="24"/>
      <c r="P26" s="16">
        <v>80</v>
      </c>
      <c r="Q26" s="24"/>
      <c r="R26" s="24"/>
      <c r="S26" s="24" t="s">
        <v>157</v>
      </c>
      <c r="T26" s="24"/>
      <c r="U26" s="24"/>
      <c r="V26" s="3">
        <v>0.04</v>
      </c>
      <c r="W26" s="158"/>
      <c r="X26" s="16">
        <v>185</v>
      </c>
      <c r="Y26" s="24"/>
      <c r="Z26" s="35"/>
    </row>
    <row r="27" spans="3:26" x14ac:dyDescent="0.2">
      <c r="C27" s="297" t="s">
        <v>158</v>
      </c>
      <c r="D27" s="292"/>
      <c r="E27" s="292"/>
      <c r="F27" s="292"/>
      <c r="G27" s="292"/>
      <c r="H27" s="13">
        <v>80</v>
      </c>
      <c r="I27" s="13">
        <v>48</v>
      </c>
      <c r="K27" s="36" t="s">
        <v>159</v>
      </c>
      <c r="L27" s="24"/>
      <c r="M27" s="24"/>
      <c r="N27" s="126">
        <v>3.0042918454935622E-2</v>
      </c>
      <c r="O27" s="24"/>
      <c r="P27" s="16">
        <v>157</v>
      </c>
      <c r="Q27" s="24"/>
      <c r="R27" s="24"/>
      <c r="S27" s="24" t="s">
        <v>160</v>
      </c>
      <c r="T27" s="24"/>
      <c r="U27" s="24"/>
      <c r="V27" s="3">
        <v>0.03</v>
      </c>
      <c r="W27" s="158"/>
      <c r="X27" s="16">
        <v>83.1</v>
      </c>
      <c r="Y27" s="24"/>
      <c r="Z27" s="35"/>
    </row>
    <row r="28" spans="3:26" x14ac:dyDescent="0.2">
      <c r="C28" s="36"/>
      <c r="D28" s="37" t="s">
        <v>161</v>
      </c>
      <c r="E28" s="38"/>
      <c r="F28" s="38"/>
      <c r="G28" s="24"/>
      <c r="H28" s="24"/>
      <c r="I28" s="35"/>
      <c r="K28" s="36" t="s">
        <v>162</v>
      </c>
      <c r="L28" s="24"/>
      <c r="M28" s="24"/>
      <c r="N28" s="126">
        <v>2.7896995708154508E-2</v>
      </c>
      <c r="O28" s="24"/>
      <c r="P28" s="16">
        <v>157</v>
      </c>
      <c r="Q28" s="24"/>
      <c r="R28" s="24"/>
      <c r="S28" s="24" t="s">
        <v>163</v>
      </c>
      <c r="T28" s="24" t="s">
        <v>164</v>
      </c>
      <c r="U28" s="24"/>
      <c r="V28" s="3">
        <v>0.03</v>
      </c>
      <c r="W28" s="158"/>
      <c r="X28" s="16">
        <v>176.35</v>
      </c>
      <c r="Y28" s="24"/>
      <c r="Z28" s="35"/>
    </row>
    <row r="29" spans="3:26" x14ac:dyDescent="0.2">
      <c r="C29" s="36"/>
      <c r="D29" s="24" t="s">
        <v>165</v>
      </c>
      <c r="E29" s="24"/>
      <c r="F29" s="24"/>
      <c r="G29" s="24"/>
      <c r="I29" s="35"/>
      <c r="J29" s="158"/>
      <c r="K29" s="36" t="s">
        <v>143</v>
      </c>
      <c r="L29" s="24"/>
      <c r="M29" s="24"/>
      <c r="N29" s="126">
        <v>2.7896995708154508E-2</v>
      </c>
      <c r="O29" s="24"/>
      <c r="P29" s="16">
        <v>157</v>
      </c>
      <c r="Q29" s="24"/>
      <c r="R29" s="24"/>
      <c r="S29" s="24" t="s">
        <v>140</v>
      </c>
      <c r="T29" s="24"/>
      <c r="U29" s="24"/>
      <c r="V29" s="3">
        <v>0.03</v>
      </c>
      <c r="W29" s="158"/>
      <c r="X29" s="16">
        <v>199.4</v>
      </c>
      <c r="Y29" s="24"/>
      <c r="Z29" s="35"/>
    </row>
    <row r="30" spans="3:26" x14ac:dyDescent="0.2">
      <c r="C30" s="72" t="s">
        <v>153</v>
      </c>
      <c r="D30" s="71" t="s">
        <v>154</v>
      </c>
      <c r="E30" s="24"/>
      <c r="F30" s="24"/>
      <c r="G30" s="24"/>
      <c r="I30" s="35"/>
      <c r="K30" s="36" t="s">
        <v>160</v>
      </c>
      <c r="L30" s="24"/>
      <c r="M30" s="24"/>
      <c r="N30" s="126">
        <v>2.575107296137339E-2</v>
      </c>
      <c r="O30" s="24"/>
      <c r="P30" s="16">
        <v>83.1</v>
      </c>
      <c r="Q30" s="24"/>
      <c r="R30" s="71"/>
      <c r="S30" s="71" t="s">
        <v>166</v>
      </c>
      <c r="T30" s="71" t="s">
        <v>167</v>
      </c>
      <c r="U30" s="71"/>
      <c r="V30" s="127">
        <v>0.02</v>
      </c>
      <c r="W30" s="128"/>
      <c r="X30" s="125">
        <v>106.8</v>
      </c>
      <c r="Y30" s="24"/>
      <c r="Z30" s="35"/>
    </row>
    <row r="31" spans="3:26" x14ac:dyDescent="0.25">
      <c r="C31" s="36"/>
      <c r="I31" s="35"/>
      <c r="K31" s="36" t="s">
        <v>168</v>
      </c>
      <c r="L31" s="24"/>
      <c r="M31" s="24"/>
      <c r="N31" s="126">
        <v>2.3605150214592276E-2</v>
      </c>
      <c r="O31" s="24"/>
      <c r="P31" s="16">
        <v>77.900000000000006</v>
      </c>
      <c r="Q31" s="24"/>
      <c r="R31" s="24"/>
      <c r="S31" s="24" t="s">
        <v>155</v>
      </c>
      <c r="T31" s="24"/>
      <c r="U31" s="24"/>
      <c r="V31" s="3">
        <v>0.02</v>
      </c>
      <c r="W31" s="158"/>
      <c r="X31" s="16">
        <v>157</v>
      </c>
      <c r="Y31" s="24"/>
      <c r="Z31" s="35"/>
    </row>
    <row r="32" spans="3:26" x14ac:dyDescent="0.25">
      <c r="C32" s="56" t="s">
        <v>169</v>
      </c>
      <c r="H32" s="13">
        <v>2</v>
      </c>
      <c r="I32" s="35"/>
      <c r="K32" s="36" t="s">
        <v>170</v>
      </c>
      <c r="L32" s="24"/>
      <c r="M32" s="24"/>
      <c r="N32" s="126">
        <v>2.1459227467811159E-2</v>
      </c>
      <c r="O32" s="24"/>
      <c r="P32" s="16">
        <v>157</v>
      </c>
      <c r="Q32" s="24"/>
      <c r="R32" s="24"/>
      <c r="S32" s="24" t="s">
        <v>156</v>
      </c>
      <c r="T32" s="24"/>
      <c r="U32" s="24"/>
      <c r="V32" s="3">
        <v>0.02</v>
      </c>
      <c r="W32" s="158"/>
      <c r="X32" s="16">
        <v>80</v>
      </c>
      <c r="Y32" s="24"/>
      <c r="Z32" s="35"/>
    </row>
    <row r="33" spans="3:26" x14ac:dyDescent="0.25">
      <c r="C33" s="72" t="s">
        <v>153</v>
      </c>
      <c r="D33" s="71" t="s">
        <v>154</v>
      </c>
      <c r="E33" s="24"/>
      <c r="F33" s="24"/>
      <c r="G33" s="24"/>
      <c r="H33" s="24"/>
      <c r="I33" s="35"/>
      <c r="K33" s="36" t="s">
        <v>145</v>
      </c>
      <c r="L33" s="24"/>
      <c r="M33" s="24"/>
      <c r="N33" s="126">
        <v>2.1459227467811159E-2</v>
      </c>
      <c r="O33" s="24"/>
      <c r="P33" s="16">
        <v>157</v>
      </c>
      <c r="Q33" s="24"/>
      <c r="R33" s="24"/>
      <c r="S33" s="24" t="s">
        <v>171</v>
      </c>
      <c r="T33" s="24"/>
      <c r="U33" s="24"/>
      <c r="V33" s="3">
        <v>0.02</v>
      </c>
      <c r="W33" s="158"/>
      <c r="X33" s="16">
        <v>90.3</v>
      </c>
      <c r="Y33" s="24"/>
      <c r="Z33" s="35"/>
    </row>
    <row r="34" spans="3:26" x14ac:dyDescent="0.25">
      <c r="C34" s="36"/>
      <c r="D34" s="24"/>
      <c r="E34" s="24"/>
      <c r="F34" s="24"/>
      <c r="G34" s="24"/>
      <c r="H34" s="24"/>
      <c r="I34" s="35"/>
      <c r="K34" s="36"/>
      <c r="L34" s="24"/>
      <c r="M34" s="24"/>
      <c r="N34" s="70"/>
      <c r="O34" s="24"/>
      <c r="P34" s="32"/>
      <c r="Q34" s="24"/>
      <c r="R34" s="24"/>
      <c r="S34" s="24"/>
      <c r="T34" s="24"/>
      <c r="U34" s="75"/>
      <c r="V34" s="24"/>
      <c r="W34" s="24"/>
      <c r="X34" s="32"/>
      <c r="Y34" s="24"/>
      <c r="Z34" s="35"/>
    </row>
    <row r="35" spans="3:26" x14ac:dyDescent="0.25">
      <c r="C35" s="116" t="s">
        <v>172</v>
      </c>
      <c r="D35" s="71"/>
      <c r="E35" s="71"/>
      <c r="F35" s="71"/>
      <c r="G35" s="71"/>
      <c r="H35" s="117">
        <v>0.57999999999999996</v>
      </c>
      <c r="I35" s="93"/>
      <c r="K35" s="155" t="s">
        <v>153</v>
      </c>
      <c r="L35" s="77" t="s">
        <v>173</v>
      </c>
      <c r="M35" s="24"/>
      <c r="N35" s="70"/>
      <c r="O35" s="24"/>
      <c r="P35" s="32"/>
      <c r="Q35" s="24"/>
      <c r="R35" s="24"/>
      <c r="S35" s="76" t="s">
        <v>117</v>
      </c>
      <c r="T35" s="24" t="s">
        <v>142</v>
      </c>
      <c r="U35" s="24"/>
      <c r="V35" s="24"/>
      <c r="W35" s="24"/>
      <c r="X35" s="32"/>
      <c r="Y35" s="24"/>
      <c r="Z35" s="35"/>
    </row>
    <row r="36" spans="3:26" x14ac:dyDescent="0.25">
      <c r="C36" s="72" t="s">
        <v>153</v>
      </c>
      <c r="D36" s="120" t="s">
        <v>174</v>
      </c>
      <c r="E36" s="118"/>
      <c r="F36" s="71"/>
      <c r="G36" s="71"/>
      <c r="H36" s="71"/>
      <c r="I36" s="93"/>
      <c r="K36" s="36"/>
      <c r="L36" s="24"/>
      <c r="M36" s="24"/>
      <c r="N36" s="24"/>
      <c r="O36" s="24"/>
      <c r="P36" s="24"/>
      <c r="Q36" s="24"/>
      <c r="R36" s="24"/>
      <c r="S36" s="24"/>
      <c r="T36" s="24"/>
      <c r="U36" s="24"/>
      <c r="V36" s="24"/>
      <c r="W36" s="24"/>
      <c r="X36" s="24"/>
      <c r="Y36" s="24"/>
      <c r="Z36" s="35"/>
    </row>
    <row r="37" spans="3:26" ht="15.75" thickBot="1" x14ac:dyDescent="0.3">
      <c r="C37" s="119"/>
      <c r="D37" s="118" t="s">
        <v>175</v>
      </c>
      <c r="E37" s="71"/>
      <c r="F37" s="71"/>
      <c r="G37" s="71"/>
      <c r="H37" s="71"/>
      <c r="I37" s="93"/>
      <c r="K37" s="296" t="s">
        <v>176</v>
      </c>
      <c r="L37" s="295"/>
      <c r="M37" s="24"/>
      <c r="N37" s="55" t="s">
        <v>177</v>
      </c>
      <c r="O37" s="24" t="s">
        <v>113</v>
      </c>
      <c r="P37" s="55" t="s">
        <v>178</v>
      </c>
      <c r="Q37" s="24"/>
      <c r="R37" s="24"/>
      <c r="S37" s="295" t="s">
        <v>176</v>
      </c>
      <c r="T37" s="295"/>
      <c r="U37" s="160"/>
      <c r="V37" s="55" t="s">
        <v>177</v>
      </c>
      <c r="W37" s="24"/>
      <c r="X37" s="55" t="s">
        <v>178</v>
      </c>
      <c r="Y37" s="24"/>
      <c r="Z37" s="35"/>
    </row>
    <row r="38" spans="3:26" ht="15.75" thickBot="1" x14ac:dyDescent="0.3">
      <c r="C38" s="36"/>
      <c r="D38" s="24"/>
      <c r="E38" s="24"/>
      <c r="F38" s="24"/>
      <c r="G38" s="24"/>
      <c r="H38" s="24"/>
      <c r="I38" s="35"/>
      <c r="K38" s="296"/>
      <c r="L38" s="295"/>
      <c r="M38" s="24"/>
      <c r="N38" s="129" t="e">
        <f>Tool!D26</f>
        <v>#N/A</v>
      </c>
      <c r="O38" s="11"/>
      <c r="P38" s="129" t="e">
        <f>Tool!E26</f>
        <v>#N/A</v>
      </c>
      <c r="Q38" s="24"/>
      <c r="R38" s="24"/>
      <c r="S38" s="295"/>
      <c r="T38" s="295"/>
      <c r="U38" s="160"/>
      <c r="V38" s="129" t="e">
        <f>Tool!D26</f>
        <v>#N/A</v>
      </c>
      <c r="W38" s="158"/>
      <c r="X38" s="129" t="e">
        <f>Tool!E26</f>
        <v>#N/A</v>
      </c>
      <c r="Y38" s="24"/>
      <c r="Z38" s="35"/>
    </row>
    <row r="39" spans="3:26" ht="15" customHeight="1" thickBot="1" x14ac:dyDescent="0.3">
      <c r="C39" s="56" t="s">
        <v>179</v>
      </c>
      <c r="D39" s="24"/>
      <c r="E39" s="24"/>
      <c r="F39" s="24"/>
      <c r="G39" s="24"/>
      <c r="H39" s="13">
        <v>3.85</v>
      </c>
      <c r="I39" s="35"/>
      <c r="K39" s="36"/>
      <c r="L39" s="24"/>
      <c r="M39" s="24"/>
      <c r="N39" s="11"/>
      <c r="O39" s="11"/>
      <c r="P39" s="11"/>
      <c r="Q39" s="24"/>
      <c r="R39" s="24"/>
      <c r="S39" s="27"/>
      <c r="T39" s="27"/>
      <c r="U39" s="27"/>
      <c r="V39" s="11"/>
      <c r="W39" s="158"/>
      <c r="X39" s="11"/>
      <c r="Y39" s="24"/>
      <c r="Z39" s="35"/>
    </row>
    <row r="40" spans="3:26" ht="15.75" thickBot="1" x14ac:dyDescent="0.3">
      <c r="C40" s="36"/>
      <c r="D40" s="24" t="s">
        <v>180</v>
      </c>
      <c r="E40" s="40">
        <v>3.85</v>
      </c>
      <c r="G40" s="24"/>
      <c r="H40" s="13">
        <v>1.77</v>
      </c>
      <c r="I40" s="35"/>
      <c r="K40" s="56" t="s">
        <v>181</v>
      </c>
      <c r="L40" s="24"/>
      <c r="M40" s="24"/>
      <c r="N40" s="130" t="e">
        <f>(N38*N19*P19)+(N38*N20*P20)+(N38*N21*P21)+(N38*N22*P22)+(N38*N23*P23)+(N38*N24*P24)+(N38*N25*P25)+(N38*N26*P26)+(N27*P27*N38)+(N38*N28*P28)+(N38*N29*P29)+(N38*N30*P30)+(N38*N31*P31)+(N38*N32*P32)+(N38*N33*P33)</f>
        <v>#N/A</v>
      </c>
      <c r="O40" s="11"/>
      <c r="P40" s="130" t="e">
        <f>(P38*N19*P19)+(P38*N20*P20)+(P38*N21*P21)+(P38*N22*P22)+(P38*N23*P23)+(P38*N24*P24)+(P38*N25*P25)+(P38*N26*P26)+(N27*P27*P38)+(P38*N28*P28)+(P38*N29*P29)+(P38*N30*P30)+(P38*N31*P31)+(P38*N32*P32)+(P38*N33*P33)</f>
        <v>#N/A</v>
      </c>
      <c r="Q40" s="24"/>
      <c r="R40" s="24"/>
      <c r="S40" s="292" t="s">
        <v>181</v>
      </c>
      <c r="T40" s="292"/>
      <c r="U40" s="27"/>
      <c r="V40" s="130" t="e">
        <f>(V38*V19*X19)+(V38*V20*X20)+(V38*V21*X21)+(V38*V22*X22)+(V38*V23*X23)+(V38*V24*X24)+(V38*V25*X25)+(V38*V26*X26)+(V27*X27*V38)+(V38*V28*X28)+(V38*V29*X29)+(V38*V30*X30)+(V38*V31*X31)+(V38*V32*X32)+(V38*V33*X33)</f>
        <v>#N/A</v>
      </c>
      <c r="W40" s="158"/>
      <c r="X40" s="130" t="e">
        <f>(X38*V19*X19)+(X38*V20*X20)+(X38*V21*X21)+(X38*V22*X22)+(X38*V23*X23)+(X38*V24*X24)+(X38*V25*X25)+(X38*V26*X26)+(V27*X27*X38)+(X38*V28*X28)+(X38*V29*X29)+(X38*V30*X30)+(X38*V31*X31)+(X38*V32*X32)+(X38*V33*X33)</f>
        <v>#N/A</v>
      </c>
      <c r="Y40" s="24"/>
      <c r="Z40" s="35"/>
    </row>
    <row r="41" spans="3:26" ht="15.75" thickBot="1" x14ac:dyDescent="0.3">
      <c r="C41" s="36"/>
      <c r="D41" s="24" t="s">
        <v>182</v>
      </c>
      <c r="E41" s="40">
        <v>1.77</v>
      </c>
      <c r="G41" s="24"/>
      <c r="H41" s="24"/>
      <c r="I41" s="35"/>
      <c r="K41" s="36"/>
      <c r="L41" s="24"/>
      <c r="M41" s="24"/>
      <c r="N41" s="158"/>
      <c r="O41" s="158"/>
      <c r="P41" s="158"/>
      <c r="Q41" s="24"/>
      <c r="R41" s="24"/>
      <c r="S41" s="27"/>
      <c r="T41" s="27"/>
      <c r="U41" s="27"/>
      <c r="V41" s="158"/>
      <c r="W41" s="158"/>
      <c r="X41" s="158"/>
      <c r="Y41" s="24"/>
      <c r="Z41" s="35"/>
    </row>
    <row r="42" spans="3:26" ht="15.75" thickBot="1" x14ac:dyDescent="0.3">
      <c r="C42" s="72" t="s">
        <v>153</v>
      </c>
      <c r="D42" s="39" t="s">
        <v>183</v>
      </c>
      <c r="F42" s="24"/>
      <c r="G42" s="24"/>
      <c r="H42" s="24"/>
      <c r="I42" s="35"/>
      <c r="K42" s="56" t="s">
        <v>184</v>
      </c>
      <c r="L42" s="24"/>
      <c r="M42" s="24"/>
      <c r="N42" s="158"/>
      <c r="O42" s="131">
        <v>56.95</v>
      </c>
      <c r="P42" s="158"/>
      <c r="Q42" s="24"/>
      <c r="R42" s="24"/>
      <c r="S42" s="292" t="s">
        <v>184</v>
      </c>
      <c r="T42" s="292"/>
      <c r="U42" s="292"/>
      <c r="V42" s="158"/>
      <c r="W42" s="131">
        <v>56.95</v>
      </c>
      <c r="X42" s="158"/>
      <c r="Y42" s="24"/>
      <c r="Z42" s="35"/>
    </row>
    <row r="43" spans="3:26" ht="15.75" thickBot="1" x14ac:dyDescent="0.3">
      <c r="C43" s="36"/>
      <c r="D43" s="24"/>
      <c r="E43" s="24"/>
      <c r="F43" s="24"/>
      <c r="G43" s="24"/>
      <c r="H43" s="24"/>
      <c r="I43" s="35"/>
      <c r="K43" s="79" t="s">
        <v>117</v>
      </c>
      <c r="L43" s="24" t="s">
        <v>142</v>
      </c>
      <c r="M43" s="24"/>
      <c r="N43" s="158"/>
      <c r="O43" s="158"/>
      <c r="P43" s="158"/>
      <c r="Q43" s="24"/>
      <c r="R43" s="24"/>
      <c r="S43" s="76" t="s">
        <v>117</v>
      </c>
      <c r="T43" s="24" t="s">
        <v>142</v>
      </c>
      <c r="U43" s="24"/>
      <c r="V43" s="158"/>
      <c r="W43" s="158"/>
      <c r="X43" s="158"/>
      <c r="Y43" s="24"/>
      <c r="Z43" s="35"/>
    </row>
    <row r="44" spans="3:26" ht="15.75" thickBot="1" x14ac:dyDescent="0.3">
      <c r="C44" s="56" t="s">
        <v>185</v>
      </c>
      <c r="D44" s="24"/>
      <c r="E44" s="24"/>
      <c r="F44" s="24"/>
      <c r="G44" s="24"/>
      <c r="H44" s="13">
        <v>300</v>
      </c>
      <c r="I44" s="35"/>
      <c r="K44" s="56" t="s">
        <v>186</v>
      </c>
      <c r="L44" s="24"/>
      <c r="M44" s="24"/>
      <c r="N44" s="130" t="e">
        <f>O42*N38</f>
        <v>#N/A</v>
      </c>
      <c r="O44" s="11"/>
      <c r="P44" s="130" t="e">
        <f>O42*P38</f>
        <v>#N/A</v>
      </c>
      <c r="Q44" s="24"/>
      <c r="R44" s="24"/>
      <c r="S44" s="159" t="s">
        <v>186</v>
      </c>
      <c r="T44" s="27"/>
      <c r="U44" s="27"/>
      <c r="V44" s="130" t="e">
        <f>W42*V38</f>
        <v>#N/A</v>
      </c>
      <c r="W44" s="11"/>
      <c r="X44" s="130" t="e">
        <f>W42*X38</f>
        <v>#N/A</v>
      </c>
      <c r="Y44" s="24"/>
      <c r="Z44" s="35"/>
    </row>
    <row r="45" spans="3:26" ht="15.75" thickBot="1" x14ac:dyDescent="0.3">
      <c r="C45" s="72" t="s">
        <v>153</v>
      </c>
      <c r="D45" s="71" t="s">
        <v>154</v>
      </c>
      <c r="E45" s="24"/>
      <c r="F45" s="24"/>
      <c r="G45" s="24"/>
      <c r="H45" s="24"/>
      <c r="I45" s="35"/>
      <c r="K45" s="36"/>
      <c r="L45" s="24"/>
      <c r="M45" s="24"/>
      <c r="N45" s="158"/>
      <c r="O45" s="158"/>
      <c r="P45" s="158"/>
      <c r="Q45" s="24"/>
      <c r="R45" s="24"/>
      <c r="S45" s="27"/>
      <c r="T45" s="27"/>
      <c r="U45" s="27"/>
      <c r="V45" s="158"/>
      <c r="W45" s="158"/>
      <c r="X45" s="158"/>
      <c r="Y45" s="24"/>
      <c r="Z45" s="35"/>
    </row>
    <row r="46" spans="3:26" ht="15.75" thickBot="1" x14ac:dyDescent="0.3">
      <c r="C46" s="97"/>
      <c r="D46" s="71"/>
      <c r="E46" s="71"/>
      <c r="F46" s="71"/>
      <c r="G46" s="71"/>
      <c r="H46" s="71"/>
      <c r="I46" s="93"/>
      <c r="K46" s="57" t="s">
        <v>187</v>
      </c>
      <c r="L46" s="48"/>
      <c r="M46" s="48"/>
      <c r="N46" s="132" t="e">
        <f>N40-N44</f>
        <v>#N/A</v>
      </c>
      <c r="O46" s="133"/>
      <c r="P46" s="132" t="e">
        <f>P40-P44</f>
        <v>#N/A</v>
      </c>
      <c r="Q46" s="43"/>
      <c r="R46" s="43"/>
      <c r="S46" s="58" t="s">
        <v>187</v>
      </c>
      <c r="T46" s="59"/>
      <c r="U46" s="59"/>
      <c r="V46" s="132" t="e">
        <f>V40-V44</f>
        <v>#N/A</v>
      </c>
      <c r="W46" s="133"/>
      <c r="X46" s="132" t="e">
        <f>X40-X44</f>
        <v>#N/A</v>
      </c>
      <c r="Y46" s="43"/>
      <c r="Z46" s="44"/>
    </row>
    <row r="47" spans="3:26" x14ac:dyDescent="0.25">
      <c r="C47" s="116" t="s">
        <v>188</v>
      </c>
      <c r="D47" s="71"/>
      <c r="E47" s="71"/>
      <c r="F47" s="71"/>
      <c r="G47" s="71"/>
      <c r="H47" s="117">
        <v>32.68</v>
      </c>
      <c r="I47" s="93"/>
    </row>
    <row r="48" spans="3:26" x14ac:dyDescent="0.25">
      <c r="C48" s="72" t="s">
        <v>153</v>
      </c>
      <c r="D48" s="24" t="s">
        <v>189</v>
      </c>
      <c r="E48" s="24"/>
      <c r="F48" s="24"/>
      <c r="G48" s="24"/>
      <c r="H48" s="24"/>
      <c r="I48" s="35"/>
    </row>
    <row r="49" spans="3:9" ht="15.75" customHeight="1" x14ac:dyDescent="0.25">
      <c r="C49" s="121" t="s">
        <v>190</v>
      </c>
      <c r="D49" s="24"/>
      <c r="E49" s="24"/>
      <c r="I49" s="35"/>
    </row>
    <row r="50" spans="3:9" ht="15.75" thickBot="1" x14ac:dyDescent="0.3">
      <c r="C50" s="36"/>
      <c r="D50" s="287" t="s">
        <v>191</v>
      </c>
      <c r="E50" s="134" t="s">
        <v>192</v>
      </c>
      <c r="F50" s="135"/>
      <c r="G50" s="136" t="s">
        <v>193</v>
      </c>
      <c r="H50" s="137" t="s">
        <v>194</v>
      </c>
      <c r="I50" s="35"/>
    </row>
    <row r="51" spans="3:9" x14ac:dyDescent="0.25">
      <c r="C51" s="36"/>
      <c r="D51" s="287"/>
      <c r="E51" s="41" t="s">
        <v>195</v>
      </c>
      <c r="F51" s="42"/>
      <c r="G51" s="68" t="e">
        <f>Tool!D26*Tool!D32*Tool!D33*'Constants '!H24</f>
        <v>#N/A</v>
      </c>
      <c r="H51" s="68" t="e">
        <f>Tool!E26*Tool!D32*Tool!D33*'Constants '!H24</f>
        <v>#N/A</v>
      </c>
      <c r="I51" s="35"/>
    </row>
    <row r="52" spans="3:9" x14ac:dyDescent="0.25">
      <c r="C52" s="36"/>
      <c r="D52" s="287"/>
      <c r="E52" s="41" t="s">
        <v>196</v>
      </c>
      <c r="F52" s="42"/>
      <c r="G52" s="69" t="e">
        <f>(Tool!D26*Tool!D35)*('Constants '!H39+'Constants '!H40*Tool!D31)</f>
        <v>#N/A</v>
      </c>
      <c r="H52" s="69" t="e">
        <f>(Tool!E26*Tool!E35)*('Constants '!H39+'Constants '!H40*Tool!D31)</f>
        <v>#N/A</v>
      </c>
      <c r="I52" s="35"/>
    </row>
    <row r="53" spans="3:9" x14ac:dyDescent="0.25">
      <c r="C53" s="36"/>
      <c r="D53" s="287"/>
      <c r="E53" s="139" t="s">
        <v>197</v>
      </c>
      <c r="F53" s="42"/>
      <c r="G53" s="69" t="e">
        <f>Tool!D26*Tool!D34*'Constants '!H44</f>
        <v>#N/A</v>
      </c>
      <c r="H53" s="69" t="e">
        <f>Tool!E26*Tool!E34*'Constants '!H44</f>
        <v>#N/A</v>
      </c>
      <c r="I53" s="35"/>
    </row>
    <row r="54" spans="3:9" x14ac:dyDescent="0.25">
      <c r="C54" s="36"/>
      <c r="D54" s="287"/>
      <c r="E54" s="41" t="s">
        <v>198</v>
      </c>
      <c r="F54" s="42"/>
      <c r="G54" s="69" t="e">
        <f>Tool!D26*(1-Tool!D34-Tool!D35)*(Tool!D31*'Constants '!H35*2)</f>
        <v>#N/A</v>
      </c>
      <c r="H54" s="69" t="e">
        <f>Tool!E26*(1-Tool!E34-Tool!E35)*(Tool!D31*'Constants '!H35*2)</f>
        <v>#N/A</v>
      </c>
      <c r="I54" s="35"/>
    </row>
    <row r="55" spans="3:9" ht="30.75" customHeight="1" thickBot="1" x14ac:dyDescent="0.3">
      <c r="C55" s="36"/>
      <c r="D55" s="287"/>
      <c r="E55" s="47" t="s">
        <v>199</v>
      </c>
      <c r="F55" s="48"/>
      <c r="G55" s="69" t="e">
        <f>Tool!D26*(1-Tool!D34-Tool!D35)*'Constants '!H47</f>
        <v>#N/A</v>
      </c>
      <c r="H55" s="69" t="e">
        <f>Tool!E26*(1-Tool!E34-Tool!E35)*'Constants '!H47</f>
        <v>#N/A</v>
      </c>
      <c r="I55" s="35"/>
    </row>
    <row r="56" spans="3:9" ht="15.75" thickBot="1" x14ac:dyDescent="0.3">
      <c r="C56" s="141"/>
      <c r="D56" s="142" t="s">
        <v>200</v>
      </c>
      <c r="E56" s="288" t="s">
        <v>201</v>
      </c>
      <c r="F56" s="288"/>
      <c r="G56" s="132" t="e">
        <f>Tool!D26*'Constants '!H27</f>
        <v>#N/A</v>
      </c>
      <c r="H56" s="132" t="e">
        <f>Tool!E26*'Constants '!I27</f>
        <v>#N/A</v>
      </c>
      <c r="I56" s="102"/>
    </row>
    <row r="58" spans="3:9" ht="15" customHeight="1" x14ac:dyDescent="0.25"/>
    <row r="64" spans="3:9" ht="28.5" customHeight="1" x14ac:dyDescent="0.25"/>
  </sheetData>
  <sheetProtection password="FD2B" sheet="1" objects="1" scenarios="1"/>
  <mergeCells count="16">
    <mergeCell ref="K15:Q15"/>
    <mergeCell ref="S15:Y15"/>
    <mergeCell ref="D50:D55"/>
    <mergeCell ref="E56:F56"/>
    <mergeCell ref="C5:D5"/>
    <mergeCell ref="F6:H7"/>
    <mergeCell ref="S40:T40"/>
    <mergeCell ref="S42:U42"/>
    <mergeCell ref="O10:S10"/>
    <mergeCell ref="O11:S11"/>
    <mergeCell ref="S37:T38"/>
    <mergeCell ref="K37:L38"/>
    <mergeCell ref="C27:G27"/>
    <mergeCell ref="C13:G13"/>
    <mergeCell ref="C17:G17"/>
    <mergeCell ref="C24:G24"/>
  </mergeCells>
  <hyperlinks>
    <hyperlink ref="D42" r:id="rId1"/>
    <hyperlink ref="O12" r:id="rId2"/>
    <hyperlink ref="C49" r:id="rId3"/>
    <hyperlink ref="D37" r:id="rId4"/>
  </hyperlinks>
  <pageMargins left="0.7" right="0.7" top="0.75" bottom="0.75" header="0.3" footer="0.3"/>
  <pageSetup orientation="portrait"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3"/>
  <sheetViews>
    <sheetView workbookViewId="0">
      <selection activeCell="L34" sqref="L34:T34"/>
    </sheetView>
  </sheetViews>
  <sheetFormatPr defaultColWidth="8.85546875" defaultRowHeight="15" x14ac:dyDescent="0.25"/>
  <cols>
    <col min="2" max="2" width="7.85546875" customWidth="1"/>
    <col min="3" max="3" width="11" customWidth="1"/>
  </cols>
  <sheetData>
    <row r="2" spans="1:31" ht="18.95" x14ac:dyDescent="0.25">
      <c r="C2" s="17" t="s">
        <v>202</v>
      </c>
      <c r="D2" s="1"/>
    </row>
    <row r="3" spans="1:31" x14ac:dyDescent="0.2">
      <c r="C3" s="1" t="s">
        <v>203</v>
      </c>
      <c r="D3" s="1" t="s">
        <v>204</v>
      </c>
    </row>
    <row r="4" spans="1:31" x14ac:dyDescent="0.2">
      <c r="C4" s="1" t="s">
        <v>205</v>
      </c>
      <c r="D4" s="12" t="s">
        <v>123</v>
      </c>
    </row>
    <row r="5" spans="1:31" x14ac:dyDescent="0.2">
      <c r="A5" s="122" t="s">
        <v>206</v>
      </c>
      <c r="B5" s="123"/>
      <c r="C5" s="123"/>
      <c r="D5" s="123"/>
      <c r="E5" s="123"/>
      <c r="F5" s="123"/>
      <c r="G5" s="123"/>
      <c r="H5" s="123"/>
      <c r="I5" s="123"/>
      <c r="J5" s="123"/>
      <c r="K5" s="123"/>
      <c r="L5" s="122" t="s">
        <v>156</v>
      </c>
      <c r="M5" s="123"/>
      <c r="N5" s="123"/>
      <c r="O5" s="123"/>
      <c r="P5" s="123"/>
      <c r="Q5" s="123"/>
      <c r="R5" s="123"/>
      <c r="S5" s="123"/>
      <c r="T5" s="123"/>
      <c r="U5" s="123"/>
    </row>
    <row r="6" spans="1:31" x14ac:dyDescent="0.2">
      <c r="A6" s="10" t="s">
        <v>207</v>
      </c>
      <c r="B6" s="10"/>
      <c r="C6" s="10"/>
      <c r="D6" s="10"/>
      <c r="E6" s="10"/>
      <c r="F6" s="10"/>
      <c r="G6" s="10"/>
      <c r="H6" s="10"/>
      <c r="I6" s="10"/>
      <c r="J6" s="123"/>
      <c r="K6" s="123"/>
      <c r="L6" s="10" t="s">
        <v>208</v>
      </c>
      <c r="M6" s="10"/>
      <c r="N6" s="10"/>
      <c r="O6" s="10"/>
      <c r="P6" s="10"/>
      <c r="Q6" s="10"/>
      <c r="R6" s="10"/>
      <c r="S6" s="10"/>
      <c r="T6" s="10"/>
      <c r="U6" s="123"/>
      <c r="W6" s="123"/>
      <c r="X6" s="123"/>
      <c r="Y6" s="123"/>
      <c r="Z6" s="123"/>
      <c r="AA6" s="123"/>
      <c r="AB6" s="123"/>
      <c r="AC6" s="123"/>
      <c r="AD6" s="123"/>
      <c r="AE6" s="123"/>
    </row>
    <row r="7" spans="1:31" x14ac:dyDescent="0.2">
      <c r="A7" s="123" t="s">
        <v>209</v>
      </c>
      <c r="B7" s="123"/>
      <c r="C7" s="123"/>
      <c r="D7" s="123"/>
      <c r="E7" s="123"/>
      <c r="F7" s="123"/>
      <c r="G7" s="123"/>
      <c r="H7" s="123"/>
      <c r="I7" s="123"/>
      <c r="J7" s="123"/>
      <c r="K7" s="123"/>
      <c r="L7" s="123" t="s">
        <v>210</v>
      </c>
      <c r="M7" s="123"/>
      <c r="N7" s="123"/>
      <c r="O7" s="123"/>
      <c r="P7" s="123"/>
      <c r="Q7" s="123"/>
      <c r="R7" s="123"/>
      <c r="S7" s="123"/>
      <c r="T7" s="123"/>
      <c r="U7" s="123"/>
      <c r="W7" s="123"/>
      <c r="X7" s="123"/>
      <c r="Y7" s="123"/>
      <c r="Z7" s="123"/>
      <c r="AA7" s="123"/>
      <c r="AB7" s="123"/>
      <c r="AC7" s="123"/>
      <c r="AD7" s="123"/>
      <c r="AE7" s="123"/>
    </row>
    <row r="8" spans="1:31" x14ac:dyDescent="0.2">
      <c r="A8" s="123"/>
      <c r="B8" s="123"/>
      <c r="C8" s="123"/>
      <c r="D8" s="123"/>
      <c r="E8" s="123"/>
      <c r="F8" s="123"/>
      <c r="G8" s="123"/>
      <c r="H8" s="123"/>
      <c r="I8" s="123"/>
      <c r="J8" s="123"/>
      <c r="K8" s="123"/>
      <c r="L8" s="123"/>
      <c r="M8" s="123"/>
      <c r="N8" s="123"/>
      <c r="O8" s="123"/>
      <c r="P8" s="123"/>
      <c r="Q8" s="123"/>
      <c r="R8" s="123"/>
      <c r="S8" s="123"/>
      <c r="T8" s="123"/>
      <c r="U8" s="123"/>
      <c r="W8" s="123"/>
      <c r="X8" s="123"/>
      <c r="Y8" s="123"/>
      <c r="Z8" s="123"/>
      <c r="AA8" s="123"/>
      <c r="AB8" s="123"/>
      <c r="AC8" s="123"/>
      <c r="AD8" s="123"/>
      <c r="AE8" s="123"/>
    </row>
    <row r="9" spans="1:31" x14ac:dyDescent="0.2">
      <c r="A9" s="122" t="s">
        <v>211</v>
      </c>
      <c r="B9" s="123"/>
      <c r="C9" s="123"/>
      <c r="D9" s="123"/>
      <c r="E9" s="123"/>
      <c r="F9" s="123"/>
      <c r="G9" s="123"/>
      <c r="H9" s="123"/>
      <c r="I9" s="123"/>
      <c r="J9" s="123"/>
      <c r="K9" s="123"/>
      <c r="L9" s="122" t="s">
        <v>212</v>
      </c>
      <c r="M9" s="123"/>
      <c r="N9" s="123"/>
      <c r="O9" s="123"/>
      <c r="P9" s="123"/>
      <c r="Q9" s="123"/>
      <c r="R9" s="123"/>
      <c r="S9" s="123"/>
      <c r="T9" s="123"/>
      <c r="U9" s="123"/>
      <c r="W9" s="123"/>
      <c r="X9" s="123"/>
      <c r="Y9" s="123"/>
      <c r="Z9" s="123"/>
      <c r="AA9" s="123"/>
      <c r="AB9" s="123"/>
      <c r="AC9" s="123"/>
      <c r="AD9" s="123"/>
      <c r="AE9" s="123"/>
    </row>
    <row r="10" spans="1:31" x14ac:dyDescent="0.2">
      <c r="A10" s="10" t="s">
        <v>213</v>
      </c>
      <c r="B10" s="10"/>
      <c r="C10" s="10"/>
      <c r="D10" s="10"/>
      <c r="E10" s="10"/>
      <c r="F10" s="10"/>
      <c r="G10" s="10"/>
      <c r="H10" s="10"/>
      <c r="I10" s="10"/>
      <c r="J10" s="123"/>
      <c r="K10" s="123"/>
      <c r="L10" s="10" t="s">
        <v>214</v>
      </c>
      <c r="M10" s="10"/>
      <c r="N10" s="10"/>
      <c r="O10" s="10"/>
      <c r="P10" s="10"/>
      <c r="Q10" s="10"/>
      <c r="R10" s="10"/>
      <c r="S10" s="10"/>
      <c r="T10" s="10"/>
      <c r="U10" s="123"/>
      <c r="W10" s="123"/>
      <c r="X10" s="123"/>
      <c r="Y10" s="123"/>
      <c r="Z10" s="123"/>
      <c r="AA10" s="123"/>
      <c r="AB10" s="123"/>
      <c r="AC10" s="123"/>
      <c r="AD10" s="123"/>
      <c r="AE10" s="123"/>
    </row>
    <row r="11" spans="1:31" x14ac:dyDescent="0.2">
      <c r="A11" s="123" t="s">
        <v>215</v>
      </c>
      <c r="B11" s="123"/>
      <c r="C11" s="123"/>
      <c r="D11" s="123"/>
      <c r="E11" s="123"/>
      <c r="F11" s="123"/>
      <c r="G11" s="123"/>
      <c r="H11" s="123"/>
      <c r="I11" s="123"/>
      <c r="J11" s="123"/>
      <c r="K11" s="123"/>
      <c r="L11" s="123" t="s">
        <v>216</v>
      </c>
      <c r="M11" s="123"/>
      <c r="N11" s="123"/>
      <c r="O11" s="123"/>
      <c r="P11" s="123"/>
      <c r="Q11" s="123"/>
      <c r="R11" s="123"/>
      <c r="S11" s="123"/>
      <c r="T11" s="123"/>
      <c r="U11" s="123"/>
      <c r="W11" s="123"/>
      <c r="X11" s="123"/>
      <c r="Y11" s="123"/>
      <c r="Z11" s="123"/>
      <c r="AA11" s="123"/>
      <c r="AB11" s="123"/>
      <c r="AC11" s="123"/>
      <c r="AD11" s="123"/>
      <c r="AE11" s="123"/>
    </row>
    <row r="12" spans="1:31" x14ac:dyDescent="0.2">
      <c r="A12" s="123"/>
      <c r="B12" s="123"/>
      <c r="C12" s="123"/>
      <c r="D12" s="123"/>
      <c r="E12" s="123"/>
      <c r="F12" s="123"/>
      <c r="G12" s="123"/>
      <c r="H12" s="123"/>
      <c r="I12" s="123"/>
      <c r="J12" s="123"/>
      <c r="K12" s="123"/>
      <c r="L12" s="123"/>
      <c r="M12" s="123"/>
      <c r="N12" s="123"/>
      <c r="O12" s="123"/>
      <c r="P12" s="123"/>
      <c r="Q12" s="123"/>
      <c r="R12" s="123"/>
      <c r="S12" s="123"/>
      <c r="T12" s="123"/>
      <c r="U12" s="123"/>
      <c r="W12" s="123"/>
      <c r="X12" s="123"/>
      <c r="Y12" s="123"/>
      <c r="Z12" s="123"/>
      <c r="AA12" s="123"/>
      <c r="AB12" s="123"/>
      <c r="AC12" s="123"/>
      <c r="AD12" s="123"/>
      <c r="AE12" s="123"/>
    </row>
    <row r="13" spans="1:31" x14ac:dyDescent="0.2">
      <c r="A13" s="122" t="s">
        <v>144</v>
      </c>
      <c r="B13" s="123"/>
      <c r="C13" s="123"/>
      <c r="D13" s="123"/>
      <c r="E13" s="123"/>
      <c r="F13" s="123"/>
      <c r="G13" s="123"/>
      <c r="H13" s="123"/>
      <c r="I13" s="123"/>
      <c r="J13" s="123"/>
      <c r="K13" s="123"/>
      <c r="L13" s="122" t="s">
        <v>217</v>
      </c>
      <c r="M13" s="123"/>
      <c r="N13" s="123"/>
      <c r="O13" s="123"/>
      <c r="P13" s="123"/>
      <c r="Q13" s="123"/>
      <c r="R13" s="123"/>
      <c r="S13" s="123"/>
      <c r="T13" s="123"/>
      <c r="U13" s="123"/>
      <c r="W13" s="123"/>
      <c r="X13" s="123"/>
      <c r="Y13" s="123"/>
      <c r="Z13" s="123"/>
      <c r="AA13" s="123"/>
      <c r="AB13" s="123"/>
      <c r="AC13" s="123"/>
      <c r="AD13" s="123"/>
      <c r="AE13" s="123"/>
    </row>
    <row r="14" spans="1:31" x14ac:dyDescent="0.2">
      <c r="A14" s="10" t="s">
        <v>218</v>
      </c>
      <c r="B14" s="10"/>
      <c r="C14" s="10"/>
      <c r="D14" s="10"/>
      <c r="E14" s="10"/>
      <c r="F14" s="10"/>
      <c r="G14" s="10"/>
      <c r="H14" s="10"/>
      <c r="I14" s="10"/>
      <c r="J14" s="123"/>
      <c r="K14" s="123"/>
      <c r="L14" s="10" t="s">
        <v>219</v>
      </c>
      <c r="M14" s="10"/>
      <c r="N14" s="10"/>
      <c r="O14" s="10"/>
      <c r="P14" s="10"/>
      <c r="Q14" s="10"/>
      <c r="R14" s="10"/>
      <c r="S14" s="10"/>
      <c r="T14" s="10"/>
      <c r="U14" s="123"/>
      <c r="W14" s="123"/>
      <c r="X14" s="123"/>
      <c r="Y14" s="123"/>
      <c r="Z14" s="123"/>
      <c r="AA14" s="123"/>
      <c r="AB14" s="123"/>
      <c r="AC14" s="123"/>
      <c r="AD14" s="123"/>
      <c r="AE14" s="123"/>
    </row>
    <row r="15" spans="1:31" x14ac:dyDescent="0.2">
      <c r="A15" s="123" t="s">
        <v>220</v>
      </c>
      <c r="B15" s="123"/>
      <c r="C15" s="123"/>
      <c r="D15" s="123"/>
      <c r="E15" s="123"/>
      <c r="F15" s="123"/>
      <c r="G15" s="123"/>
      <c r="H15" s="123"/>
      <c r="I15" s="123"/>
      <c r="J15" s="123"/>
      <c r="K15" s="123"/>
      <c r="L15" s="123" t="s">
        <v>221</v>
      </c>
      <c r="M15" s="123"/>
      <c r="N15" s="123"/>
      <c r="O15" s="123"/>
      <c r="P15" s="123"/>
      <c r="Q15" s="123"/>
      <c r="R15" s="123"/>
      <c r="S15" s="123"/>
      <c r="T15" s="123"/>
      <c r="U15" s="123"/>
      <c r="W15" s="123"/>
      <c r="X15" s="123"/>
      <c r="Y15" s="123"/>
      <c r="Z15" s="123"/>
      <c r="AA15" s="123"/>
      <c r="AB15" s="123"/>
      <c r="AC15" s="123"/>
      <c r="AD15" s="123"/>
      <c r="AE15" s="123"/>
    </row>
    <row r="16" spans="1:31" x14ac:dyDescent="0.2">
      <c r="A16" s="123"/>
      <c r="B16" s="123"/>
      <c r="C16" s="123"/>
      <c r="D16" s="123"/>
      <c r="E16" s="123"/>
      <c r="F16" s="123"/>
      <c r="G16" s="123"/>
      <c r="H16" s="123"/>
      <c r="I16" s="123"/>
      <c r="J16" s="123"/>
      <c r="K16" s="123"/>
      <c r="L16" s="123"/>
      <c r="M16" s="123"/>
      <c r="N16" s="123"/>
      <c r="O16" s="123"/>
      <c r="P16" s="123"/>
      <c r="Q16" s="123"/>
      <c r="R16" s="123"/>
      <c r="S16" s="123"/>
      <c r="T16" s="123"/>
      <c r="U16" s="123"/>
      <c r="W16" s="123"/>
      <c r="X16" s="123"/>
      <c r="Y16" s="123"/>
      <c r="Z16" s="123"/>
      <c r="AA16" s="123"/>
      <c r="AB16" s="123"/>
      <c r="AC16" s="123"/>
      <c r="AD16" s="123"/>
      <c r="AE16" s="123"/>
    </row>
    <row r="17" spans="1:21" x14ac:dyDescent="0.25">
      <c r="A17" s="122" t="s">
        <v>222</v>
      </c>
      <c r="B17" s="123"/>
      <c r="C17" s="124" t="s">
        <v>223</v>
      </c>
      <c r="D17" s="123"/>
      <c r="E17" s="123"/>
      <c r="F17" s="123"/>
      <c r="G17" s="123"/>
      <c r="H17" s="123"/>
      <c r="I17" s="123"/>
      <c r="J17" s="123"/>
      <c r="K17" s="123"/>
      <c r="L17" s="122" t="s">
        <v>143</v>
      </c>
      <c r="M17" s="123"/>
      <c r="N17" s="124" t="s">
        <v>223</v>
      </c>
      <c r="O17" s="123"/>
      <c r="P17" s="123"/>
      <c r="Q17" s="123"/>
      <c r="R17" s="123"/>
      <c r="S17" s="123"/>
      <c r="T17" s="123"/>
      <c r="U17" s="123"/>
    </row>
    <row r="18" spans="1:21" x14ac:dyDescent="0.2">
      <c r="A18" s="10" t="s">
        <v>224</v>
      </c>
      <c r="B18" s="10"/>
      <c r="C18" s="10"/>
      <c r="D18" s="10"/>
      <c r="E18" s="10"/>
      <c r="F18" s="10"/>
      <c r="G18" s="10"/>
      <c r="H18" s="10"/>
      <c r="I18" s="10"/>
      <c r="J18" s="123"/>
      <c r="K18" s="123"/>
      <c r="L18" s="10" t="s">
        <v>225</v>
      </c>
      <c r="M18" s="10"/>
      <c r="N18" s="10"/>
      <c r="O18" s="10"/>
      <c r="P18" s="10"/>
      <c r="Q18" s="10"/>
      <c r="R18" s="10"/>
      <c r="S18" s="10"/>
      <c r="T18" s="10"/>
      <c r="U18" s="123"/>
    </row>
    <row r="19" spans="1:21" x14ac:dyDescent="0.2">
      <c r="A19" s="138" t="s">
        <v>226</v>
      </c>
      <c r="B19" s="123"/>
      <c r="C19" s="123"/>
      <c r="D19" s="123"/>
      <c r="E19" s="123"/>
      <c r="F19" s="123"/>
      <c r="G19" s="123"/>
      <c r="H19" s="123"/>
      <c r="I19" s="123"/>
      <c r="J19" s="123"/>
      <c r="K19" s="123"/>
      <c r="L19" s="123" t="s">
        <v>216</v>
      </c>
      <c r="M19" s="123"/>
      <c r="N19" s="123"/>
      <c r="O19" s="123"/>
      <c r="P19" s="123"/>
      <c r="Q19" s="123"/>
      <c r="R19" s="123"/>
      <c r="S19" s="123"/>
      <c r="T19" s="123"/>
      <c r="U19" s="123"/>
    </row>
    <row r="20" spans="1:21" x14ac:dyDescent="0.2">
      <c r="A20" s="123"/>
      <c r="B20" s="123"/>
      <c r="C20" s="123"/>
      <c r="D20" s="123"/>
      <c r="E20" s="123"/>
      <c r="F20" s="123"/>
      <c r="G20" s="123"/>
      <c r="H20" s="123"/>
      <c r="I20" s="123"/>
      <c r="J20" s="123"/>
      <c r="K20" s="123"/>
      <c r="L20" s="123"/>
      <c r="M20" s="123"/>
      <c r="N20" s="123"/>
      <c r="O20" s="123"/>
      <c r="P20" s="123"/>
      <c r="Q20" s="123"/>
      <c r="R20" s="123"/>
      <c r="S20" s="123"/>
      <c r="T20" s="123"/>
      <c r="U20" s="123"/>
    </row>
    <row r="21" spans="1:21" x14ac:dyDescent="0.2">
      <c r="A21" s="122" t="s">
        <v>227</v>
      </c>
      <c r="B21" s="123"/>
      <c r="C21" s="124" t="s">
        <v>223</v>
      </c>
      <c r="D21" s="123"/>
      <c r="E21" s="123"/>
      <c r="F21" s="123"/>
      <c r="G21" s="123"/>
      <c r="H21" s="123"/>
      <c r="I21" s="123"/>
      <c r="J21" s="123"/>
      <c r="K21" s="123"/>
      <c r="L21" s="122" t="s">
        <v>160</v>
      </c>
      <c r="M21" s="123"/>
      <c r="N21" s="123"/>
      <c r="O21" s="123"/>
      <c r="P21" s="123"/>
      <c r="Q21" s="123"/>
      <c r="R21" s="123"/>
      <c r="S21" s="123"/>
      <c r="T21" s="123"/>
      <c r="U21" s="123"/>
    </row>
    <row r="22" spans="1:21" x14ac:dyDescent="0.2">
      <c r="A22" s="10" t="s">
        <v>228</v>
      </c>
      <c r="B22" s="10"/>
      <c r="C22" s="10"/>
      <c r="D22" s="10"/>
      <c r="E22" s="10"/>
      <c r="F22" s="10"/>
      <c r="G22" s="10"/>
      <c r="H22" s="10"/>
      <c r="I22" s="10"/>
      <c r="J22" s="123"/>
      <c r="K22" s="123"/>
      <c r="L22" s="10" t="s">
        <v>229</v>
      </c>
      <c r="M22" s="10"/>
      <c r="N22" s="10"/>
      <c r="O22" s="10"/>
      <c r="P22" s="10"/>
      <c r="Q22" s="10"/>
      <c r="R22" s="10"/>
      <c r="S22" s="10"/>
      <c r="T22" s="10"/>
      <c r="U22" s="123"/>
    </row>
    <row r="23" spans="1:21" x14ac:dyDescent="0.2">
      <c r="A23" s="123" t="s">
        <v>230</v>
      </c>
      <c r="B23" s="123"/>
      <c r="C23" s="123"/>
      <c r="D23" s="123"/>
      <c r="E23" s="123"/>
      <c r="F23" s="123"/>
      <c r="G23" s="123"/>
      <c r="H23" s="123"/>
      <c r="I23" s="123"/>
      <c r="J23" s="123"/>
      <c r="K23" s="123"/>
      <c r="L23" s="123" t="s">
        <v>231</v>
      </c>
      <c r="M23" s="123"/>
      <c r="N23" s="123"/>
      <c r="O23" s="123"/>
      <c r="P23" s="123"/>
      <c r="Q23" s="123"/>
      <c r="R23" s="123"/>
      <c r="S23" s="123"/>
      <c r="T23" s="123"/>
      <c r="U23" s="123"/>
    </row>
    <row r="24" spans="1:21" x14ac:dyDescent="0.2">
      <c r="A24" s="123"/>
      <c r="B24" s="123"/>
      <c r="C24" s="123"/>
      <c r="D24" s="123"/>
      <c r="E24" s="123"/>
      <c r="F24" s="123"/>
      <c r="G24" s="123"/>
      <c r="H24" s="123"/>
      <c r="I24" s="123"/>
      <c r="J24" s="123"/>
      <c r="K24" s="123"/>
      <c r="L24" s="123"/>
      <c r="M24" s="123"/>
      <c r="N24" s="123"/>
      <c r="O24" s="123"/>
      <c r="P24" s="123"/>
      <c r="Q24" s="123"/>
      <c r="R24" s="123"/>
      <c r="S24" s="123"/>
      <c r="T24" s="123"/>
      <c r="U24" s="123"/>
    </row>
    <row r="25" spans="1:21" x14ac:dyDescent="0.2">
      <c r="A25" s="122" t="s">
        <v>232</v>
      </c>
      <c r="B25" s="123"/>
      <c r="C25" s="123"/>
      <c r="D25" s="123"/>
      <c r="E25" s="123"/>
      <c r="F25" s="123"/>
      <c r="G25" s="123"/>
      <c r="H25" s="123"/>
      <c r="I25" s="123"/>
      <c r="J25" s="123"/>
      <c r="K25" s="123"/>
      <c r="L25" s="122" t="s">
        <v>170</v>
      </c>
      <c r="M25" s="123"/>
      <c r="N25" s="123"/>
      <c r="O25" s="123"/>
      <c r="P25" s="123"/>
      <c r="Q25" s="123"/>
      <c r="R25" s="123"/>
      <c r="S25" s="123"/>
      <c r="T25" s="123"/>
      <c r="U25" s="123"/>
    </row>
    <row r="26" spans="1:21" x14ac:dyDescent="0.2">
      <c r="A26" s="10" t="s">
        <v>233</v>
      </c>
      <c r="B26" s="10"/>
      <c r="C26" s="10"/>
      <c r="D26" s="10"/>
      <c r="E26" s="10"/>
      <c r="F26" s="10"/>
      <c r="G26" s="10"/>
      <c r="H26" s="10"/>
      <c r="I26" s="10"/>
      <c r="J26" s="123"/>
      <c r="K26" s="123"/>
      <c r="L26" s="10" t="s">
        <v>234</v>
      </c>
      <c r="M26" s="10"/>
      <c r="N26" s="10"/>
      <c r="O26" s="10"/>
      <c r="P26" s="10"/>
      <c r="Q26" s="10"/>
      <c r="R26" s="10"/>
      <c r="S26" s="10"/>
      <c r="T26" s="10"/>
      <c r="U26" s="123"/>
    </row>
    <row r="27" spans="1:21" x14ac:dyDescent="0.2">
      <c r="A27" s="123" t="s">
        <v>235</v>
      </c>
      <c r="B27" s="123"/>
      <c r="C27" s="123"/>
      <c r="D27" s="123"/>
      <c r="E27" s="123"/>
      <c r="F27" s="123"/>
      <c r="G27" s="123"/>
      <c r="H27" s="123"/>
      <c r="I27" s="123"/>
      <c r="J27" s="123"/>
      <c r="K27" s="123"/>
      <c r="L27" s="123" t="s">
        <v>236</v>
      </c>
      <c r="M27" s="123"/>
      <c r="N27" s="123"/>
      <c r="O27" s="123"/>
      <c r="P27" s="123"/>
      <c r="Q27" s="123"/>
      <c r="R27" s="123"/>
      <c r="S27" s="123"/>
      <c r="T27" s="123"/>
      <c r="U27" s="123"/>
    </row>
    <row r="28" spans="1:21" x14ac:dyDescent="0.2">
      <c r="A28" s="123"/>
      <c r="B28" s="123"/>
      <c r="C28" s="123"/>
      <c r="D28" s="123"/>
      <c r="E28" s="123"/>
      <c r="F28" s="123"/>
      <c r="G28" s="123"/>
      <c r="H28" s="123"/>
      <c r="I28" s="123"/>
      <c r="J28" s="123"/>
      <c r="K28" s="123"/>
      <c r="L28" s="123"/>
      <c r="M28" s="123"/>
      <c r="N28" s="123"/>
      <c r="O28" s="123"/>
      <c r="P28" s="123"/>
      <c r="Q28" s="123"/>
      <c r="R28" s="123"/>
      <c r="S28" s="123"/>
      <c r="T28" s="123"/>
      <c r="U28" s="123"/>
    </row>
    <row r="29" spans="1:21" x14ac:dyDescent="0.2">
      <c r="A29" s="122" t="s">
        <v>237</v>
      </c>
      <c r="B29" s="123"/>
      <c r="C29" s="124" t="s">
        <v>238</v>
      </c>
      <c r="D29" s="123"/>
      <c r="E29" s="123"/>
      <c r="F29" s="123"/>
      <c r="G29" s="123"/>
      <c r="H29" s="123"/>
      <c r="I29" s="123"/>
      <c r="J29" s="123"/>
      <c r="K29" s="123"/>
      <c r="L29" s="122" t="s">
        <v>239</v>
      </c>
      <c r="M29" s="123"/>
      <c r="N29" s="123"/>
      <c r="O29" s="123"/>
      <c r="P29" s="123"/>
      <c r="Q29" s="123"/>
      <c r="R29" s="123"/>
      <c r="S29" s="123"/>
      <c r="T29" s="123"/>
      <c r="U29" s="123"/>
    </row>
    <row r="30" spans="1:21" x14ac:dyDescent="0.2">
      <c r="A30" s="10" t="s">
        <v>240</v>
      </c>
      <c r="B30" s="10"/>
      <c r="C30" s="10"/>
      <c r="D30" s="10"/>
      <c r="E30" s="10"/>
      <c r="F30" s="10"/>
      <c r="G30" s="10"/>
      <c r="H30" s="10"/>
      <c r="I30" s="10"/>
      <c r="J30" s="123"/>
      <c r="K30" s="123"/>
      <c r="L30" s="10" t="s">
        <v>241</v>
      </c>
      <c r="M30" s="10"/>
      <c r="N30" s="10"/>
      <c r="O30" s="10"/>
      <c r="P30" s="10"/>
      <c r="Q30" s="10"/>
      <c r="R30" s="10"/>
      <c r="S30" s="10"/>
      <c r="T30" s="10"/>
      <c r="U30" s="123"/>
    </row>
    <row r="31" spans="1:21" x14ac:dyDescent="0.25">
      <c r="A31" s="123"/>
      <c r="B31" s="123"/>
      <c r="C31" s="123"/>
      <c r="D31" s="123"/>
      <c r="E31" s="123"/>
      <c r="F31" s="123"/>
      <c r="G31" s="123"/>
      <c r="H31" s="123"/>
      <c r="I31" s="123"/>
      <c r="J31" s="123"/>
      <c r="K31" s="123"/>
      <c r="L31" s="123" t="s">
        <v>242</v>
      </c>
      <c r="M31" s="123"/>
      <c r="N31" s="123"/>
      <c r="O31" s="123"/>
      <c r="P31" s="123"/>
      <c r="Q31" s="123"/>
      <c r="R31" s="123"/>
      <c r="S31" s="123"/>
      <c r="T31" s="123"/>
      <c r="U31" s="123"/>
    </row>
    <row r="32" spans="1:21" x14ac:dyDescent="0.25">
      <c r="A32" s="122" t="s">
        <v>243</v>
      </c>
      <c r="B32" s="123"/>
      <c r="C32" s="123"/>
      <c r="D32" s="123"/>
      <c r="E32" s="123"/>
      <c r="F32" s="123"/>
      <c r="G32" s="123"/>
      <c r="H32" s="123"/>
      <c r="I32" s="123"/>
      <c r="J32" s="123"/>
      <c r="K32" s="123"/>
      <c r="L32" s="123"/>
      <c r="M32" s="123"/>
      <c r="N32" s="123"/>
      <c r="O32" s="123"/>
      <c r="P32" s="123"/>
      <c r="Q32" s="123"/>
      <c r="R32" s="123"/>
      <c r="S32" s="123"/>
      <c r="T32" s="123"/>
      <c r="U32" s="123"/>
    </row>
    <row r="33" spans="1:21" x14ac:dyDescent="0.25">
      <c r="A33" s="10" t="s">
        <v>244</v>
      </c>
      <c r="B33" s="10"/>
      <c r="C33" s="10"/>
      <c r="D33" s="10"/>
      <c r="E33" s="10"/>
      <c r="F33" s="10"/>
      <c r="G33" s="10"/>
      <c r="H33" s="10"/>
      <c r="I33" s="10"/>
      <c r="J33" s="123"/>
      <c r="K33" s="123"/>
      <c r="L33" s="122" t="s">
        <v>245</v>
      </c>
      <c r="M33" s="123"/>
      <c r="N33" s="123"/>
      <c r="O33" s="123"/>
      <c r="P33" s="123"/>
      <c r="Q33" s="123"/>
      <c r="R33" s="123"/>
      <c r="S33" s="123"/>
      <c r="T33" s="123"/>
      <c r="U33" s="123"/>
    </row>
    <row r="34" spans="1:21" x14ac:dyDescent="0.25">
      <c r="A34" s="123" t="s">
        <v>246</v>
      </c>
      <c r="B34" s="123"/>
      <c r="C34" s="123"/>
      <c r="D34" s="123"/>
      <c r="E34" s="123"/>
      <c r="F34" s="123"/>
      <c r="G34" s="123"/>
      <c r="H34" s="123"/>
      <c r="I34" s="123"/>
      <c r="J34" s="123"/>
      <c r="K34" s="123"/>
      <c r="L34" s="10" t="s">
        <v>247</v>
      </c>
      <c r="M34" s="10"/>
      <c r="N34" s="10"/>
      <c r="O34" s="10"/>
      <c r="P34" s="10"/>
      <c r="Q34" s="10"/>
      <c r="R34" s="10"/>
      <c r="S34" s="10"/>
      <c r="T34" s="10"/>
      <c r="U34" s="123"/>
    </row>
    <row r="35" spans="1:21" x14ac:dyDescent="0.25">
      <c r="A35" s="123"/>
      <c r="B35" s="123"/>
      <c r="C35" s="123"/>
      <c r="D35" s="123"/>
      <c r="E35" s="123"/>
      <c r="F35" s="123"/>
      <c r="G35" s="123"/>
      <c r="H35" s="123"/>
      <c r="I35" s="123"/>
      <c r="J35" s="123"/>
      <c r="K35" s="123"/>
      <c r="L35" s="123" t="s">
        <v>226</v>
      </c>
      <c r="M35" s="123"/>
      <c r="N35" s="123"/>
      <c r="O35" s="123"/>
      <c r="P35" s="123"/>
      <c r="Q35" s="123"/>
      <c r="R35" s="123"/>
      <c r="S35" s="123"/>
      <c r="T35" s="123"/>
      <c r="U35" s="123"/>
    </row>
    <row r="36" spans="1:21" x14ac:dyDescent="0.25">
      <c r="A36" s="122" t="s">
        <v>248</v>
      </c>
      <c r="B36" s="123"/>
      <c r="C36" s="123"/>
      <c r="D36" s="123"/>
      <c r="E36" s="123"/>
      <c r="F36" s="123"/>
      <c r="G36" s="123"/>
      <c r="H36" s="123"/>
      <c r="I36" s="123"/>
      <c r="J36" s="123"/>
      <c r="K36" s="123"/>
      <c r="L36" s="123"/>
      <c r="M36" s="123"/>
      <c r="N36" s="123"/>
      <c r="O36" s="123"/>
      <c r="P36" s="123"/>
      <c r="Q36" s="123"/>
      <c r="R36" s="123"/>
      <c r="S36" s="123"/>
      <c r="T36" s="123"/>
      <c r="U36" s="123"/>
    </row>
    <row r="37" spans="1:21" x14ac:dyDescent="0.25">
      <c r="A37" s="10" t="s">
        <v>249</v>
      </c>
      <c r="B37" s="10"/>
      <c r="C37" s="10"/>
      <c r="D37" s="10"/>
      <c r="E37" s="10"/>
      <c r="F37" s="10"/>
      <c r="G37" s="10"/>
      <c r="H37" s="10"/>
      <c r="I37" s="10"/>
      <c r="J37" s="123"/>
      <c r="K37" s="123"/>
      <c r="L37" s="123"/>
      <c r="M37" s="123"/>
      <c r="N37" s="123"/>
      <c r="O37" s="123"/>
      <c r="P37" s="123"/>
      <c r="Q37" s="123"/>
      <c r="R37" s="123"/>
      <c r="S37" s="123"/>
      <c r="T37" s="123"/>
      <c r="U37" s="123"/>
    </row>
    <row r="38" spans="1:21" x14ac:dyDescent="0.25">
      <c r="A38" s="138" t="s">
        <v>250</v>
      </c>
      <c r="B38" s="123"/>
      <c r="C38" s="123"/>
      <c r="D38" s="123"/>
      <c r="E38" s="123"/>
      <c r="F38" s="123"/>
      <c r="G38" s="123"/>
      <c r="H38" s="123"/>
      <c r="I38" s="123"/>
      <c r="J38" s="123"/>
      <c r="K38" s="123"/>
      <c r="L38" s="123"/>
      <c r="M38" s="123"/>
      <c r="N38" s="123"/>
      <c r="O38" s="123"/>
      <c r="P38" s="123"/>
      <c r="Q38" s="123"/>
      <c r="R38" s="123"/>
      <c r="S38" s="123"/>
      <c r="T38" s="123"/>
      <c r="U38" s="123"/>
    </row>
    <row r="39" spans="1:21" x14ac:dyDescent="0.25">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5">
      <c r="A40" s="122" t="s">
        <v>251</v>
      </c>
      <c r="B40" s="123"/>
      <c r="C40" s="123"/>
      <c r="D40" s="124" t="s">
        <v>238</v>
      </c>
      <c r="E40" s="123"/>
      <c r="F40" s="123"/>
      <c r="G40" s="123"/>
      <c r="H40" s="123"/>
      <c r="I40" s="123"/>
      <c r="J40" s="123"/>
      <c r="K40" s="123"/>
      <c r="L40" s="123"/>
      <c r="M40" s="123"/>
      <c r="N40" s="123"/>
      <c r="O40" s="123"/>
      <c r="P40" s="123"/>
      <c r="Q40" s="123"/>
      <c r="R40" s="123"/>
      <c r="S40" s="123"/>
      <c r="T40" s="123"/>
      <c r="U40" s="123"/>
    </row>
    <row r="41" spans="1:21" x14ac:dyDescent="0.25">
      <c r="A41" s="10" t="s">
        <v>252</v>
      </c>
      <c r="B41" s="10"/>
      <c r="C41" s="10"/>
      <c r="D41" s="10"/>
      <c r="E41" s="10"/>
      <c r="F41" s="10"/>
      <c r="G41" s="10"/>
      <c r="H41" s="10"/>
      <c r="I41" s="10"/>
      <c r="J41" s="123"/>
      <c r="K41" s="123"/>
      <c r="L41" s="123"/>
      <c r="M41" s="123"/>
      <c r="N41" s="123"/>
      <c r="O41" s="123"/>
      <c r="P41" s="123"/>
      <c r="Q41" s="123"/>
      <c r="R41" s="123"/>
      <c r="S41" s="123"/>
      <c r="T41" s="123"/>
      <c r="U41" s="123"/>
    </row>
    <row r="42" spans="1:21" x14ac:dyDescent="0.25">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5">
      <c r="J43" s="123"/>
      <c r="K43" s="123"/>
      <c r="L43" s="123"/>
      <c r="M43" s="123"/>
      <c r="N43" s="123"/>
      <c r="O43" s="123"/>
      <c r="P43" s="123"/>
      <c r="Q43" s="123"/>
      <c r="R43" s="123"/>
      <c r="S43" s="123"/>
      <c r="T43" s="123"/>
      <c r="U43" s="123"/>
    </row>
  </sheetData>
  <hyperlinks>
    <hyperlink ref="D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 </vt:lpstr>
      <vt:lpstr>Tool</vt:lpstr>
      <vt:lpstr>Constants </vt:lpstr>
      <vt:lpstr>Spec-Specific W-codes</vt:lpstr>
      <vt:lpstr>Beds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Helmer-Smith</dc:creator>
  <cp:lastModifiedBy>Mary Helmer-Smith</cp:lastModifiedBy>
  <cp:revision/>
  <dcterms:created xsi:type="dcterms:W3CDTF">2019-06-06T18:19:26Z</dcterms:created>
  <dcterms:modified xsi:type="dcterms:W3CDTF">2020-03-04T20:36:07Z</dcterms:modified>
</cp:coreProperties>
</file>